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08" yWindow="-108" windowWidth="19440" windowHeight="12576" tabRatio="820" firstSheet="1" activeTab="7"/>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 name="Obj gestionale 1- TECN." sheetId="33" r:id="rId7"/>
    <sheet name="Obj gestionale 2 - FINANZ." sheetId="34" r:id="rId8"/>
    <sheet name="Obj gestionale 3 - TRIBUTI" sheetId="36" r:id="rId9"/>
    <sheet name="Scheda tipo obj gestionale" sheetId="28" r:id="rId10"/>
  </sheets>
  <externalReferences>
    <externalReference r:id="rId11"/>
  </externalReferences>
  <definedNames>
    <definedName name="_xlnm._FilterDatabase" localSheetId="0" hidden="1">'Schema Generale'!#REF!</definedName>
    <definedName name="area">[1]db1!$B$2:$B$20</definedName>
    <definedName name="_xlnm.Print_Area" localSheetId="5">'Anticorruzione- obiettivo 1  '!$A$1:$R$88</definedName>
    <definedName name="_xlnm.Print_Area" localSheetId="2">Caratteristiche!$A$2:$N$44</definedName>
    <definedName name="_xlnm.Print_Area" localSheetId="3">'Economico Patrimoniale'!$A$1:$L$107</definedName>
    <definedName name="_xlnm.Print_Area" localSheetId="1">Organizzazione!$A$1:$L$60</definedName>
    <definedName name="_xlnm.Print_Area" localSheetId="9">'Scheda tipo obj gestionale'!$A$1:$R$88</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M31" i="32" l="1"/>
  <c r="M85" i="34" l="1"/>
  <c r="M31" i="34"/>
  <c r="M29" i="34"/>
  <c r="M27" i="34"/>
  <c r="M28" i="34"/>
  <c r="K73" i="5" l="1"/>
  <c r="L48" i="5"/>
  <c r="M40" i="5"/>
  <c r="J27" i="5"/>
  <c r="J25" i="5"/>
  <c r="K9" i="5"/>
  <c r="K27" i="5" l="1"/>
  <c r="K19" i="2"/>
  <c r="K20" i="2"/>
  <c r="M7" i="2"/>
  <c r="I12" i="5" l="1"/>
  <c r="M33" i="36" l="1"/>
  <c r="M34" i="36"/>
  <c r="M32" i="36"/>
  <c r="A74" i="36" l="1"/>
  <c r="A51" i="36"/>
  <c r="A49" i="36"/>
  <c r="A47" i="36"/>
  <c r="H36" i="5" l="1"/>
  <c r="M37" i="33" l="1"/>
  <c r="M27" i="33"/>
  <c r="R73" i="5" l="1"/>
  <c r="H73" i="5"/>
  <c r="N49" i="5"/>
  <c r="Q49" i="5" s="1"/>
  <c r="Q47" i="5"/>
  <c r="N47" i="5"/>
  <c r="G47" i="5"/>
  <c r="Q27" i="5"/>
  <c r="N27" i="5"/>
  <c r="G27" i="5"/>
  <c r="Q25" i="5"/>
  <c r="N25" i="5"/>
  <c r="G25" i="5"/>
  <c r="Q14" i="5"/>
  <c r="N14" i="5"/>
  <c r="G14" i="5"/>
  <c r="Q12" i="5"/>
  <c r="N12" i="5"/>
  <c r="J12" i="5"/>
  <c r="L12" i="5" s="1"/>
  <c r="G12" i="5"/>
  <c r="R91" i="5" l="1"/>
  <c r="S91" i="5" s="1"/>
  <c r="O91" i="5"/>
  <c r="P91" i="5" s="1"/>
  <c r="K91" i="5"/>
  <c r="L91" i="5" s="1"/>
  <c r="H91" i="5"/>
  <c r="I91" i="5" s="1"/>
  <c r="R90" i="5"/>
  <c r="S90" i="5" s="1"/>
  <c r="O90" i="5"/>
  <c r="P90" i="5" s="1"/>
  <c r="K90" i="5"/>
  <c r="L90" i="5" s="1"/>
  <c r="H90" i="5"/>
  <c r="I90" i="5" s="1"/>
  <c r="S88" i="5"/>
  <c r="R88" i="5"/>
  <c r="O88" i="5"/>
  <c r="P88" i="5" s="1"/>
  <c r="K88" i="5"/>
  <c r="L88" i="5" s="1"/>
  <c r="H88" i="5"/>
  <c r="I88" i="5" s="1"/>
  <c r="R86" i="5"/>
  <c r="S86" i="5" s="1"/>
  <c r="O86" i="5"/>
  <c r="P86" i="5" s="1"/>
  <c r="K86" i="5"/>
  <c r="L86" i="5" s="1"/>
  <c r="H86" i="5"/>
  <c r="I86" i="5" s="1"/>
  <c r="R84" i="5"/>
  <c r="S84" i="5" s="1"/>
  <c r="O84" i="5"/>
  <c r="P84" i="5" s="1"/>
  <c r="K84" i="5"/>
  <c r="L84" i="5" s="1"/>
  <c r="H84" i="5"/>
  <c r="I84" i="5" s="1"/>
  <c r="R82" i="5"/>
  <c r="S82" i="5" s="1"/>
  <c r="O82" i="5"/>
  <c r="P82" i="5" s="1"/>
  <c r="K82" i="5"/>
  <c r="L82" i="5" s="1"/>
  <c r="H82" i="5"/>
  <c r="I82" i="5" s="1"/>
  <c r="S81" i="5"/>
  <c r="R81" i="5"/>
  <c r="O81" i="5"/>
  <c r="P81" i="5" s="1"/>
  <c r="K81" i="5"/>
  <c r="L81" i="5" s="1"/>
  <c r="H81" i="5"/>
  <c r="I81" i="5" s="1"/>
  <c r="R78" i="5"/>
  <c r="S78" i="5" s="1"/>
  <c r="O78" i="5"/>
  <c r="P78" i="5" s="1"/>
  <c r="L78" i="5"/>
  <c r="K78" i="5"/>
  <c r="H78" i="5"/>
  <c r="I78" i="5" s="1"/>
  <c r="R77" i="5"/>
  <c r="S77" i="5" s="1"/>
  <c r="O77" i="5"/>
  <c r="P77" i="5" s="1"/>
  <c r="K77" i="5"/>
  <c r="L77" i="5" s="1"/>
  <c r="H77" i="5"/>
  <c r="I77" i="5" s="1"/>
  <c r="R75" i="5"/>
  <c r="S75" i="5" s="1"/>
  <c r="O75" i="5"/>
  <c r="P75" i="5" s="1"/>
  <c r="K75" i="5"/>
  <c r="L75" i="5" s="1"/>
  <c r="M75" i="5" s="1"/>
  <c r="I75" i="5"/>
  <c r="H75" i="5"/>
  <c r="S73" i="5"/>
  <c r="P73" i="5"/>
  <c r="L73" i="5"/>
  <c r="I73" i="5"/>
  <c r="R72" i="5"/>
  <c r="S72" i="5" s="1"/>
  <c r="O72" i="5"/>
  <c r="P72" i="5" s="1"/>
  <c r="K72" i="5"/>
  <c r="L72" i="5" s="1"/>
  <c r="H72" i="5"/>
  <c r="I72" i="5" s="1"/>
  <c r="S71" i="5"/>
  <c r="R71" i="5"/>
  <c r="O71" i="5"/>
  <c r="P71" i="5" s="1"/>
  <c r="K71" i="5"/>
  <c r="L71" i="5" s="1"/>
  <c r="H71" i="5"/>
  <c r="I71" i="5" s="1"/>
  <c r="R70" i="5"/>
  <c r="S70" i="5" s="1"/>
  <c r="O70" i="5"/>
  <c r="P70" i="5" s="1"/>
  <c r="K70" i="5"/>
  <c r="L70" i="5" s="1"/>
  <c r="H70" i="5"/>
  <c r="I70" i="5" s="1"/>
  <c r="S69" i="5"/>
  <c r="P69" i="5"/>
  <c r="L69" i="5"/>
  <c r="I69" i="5"/>
  <c r="M69" i="5" s="1"/>
  <c r="R68" i="5"/>
  <c r="S68" i="5" s="1"/>
  <c r="O68" i="5"/>
  <c r="P68" i="5" s="1"/>
  <c r="K68" i="5"/>
  <c r="L68" i="5" s="1"/>
  <c r="I68" i="5"/>
  <c r="H68" i="5"/>
  <c r="S67" i="5"/>
  <c r="P67" i="5"/>
  <c r="M67" i="5"/>
  <c r="L67" i="5"/>
  <c r="I67" i="5"/>
  <c r="R66" i="5"/>
  <c r="S66" i="5" s="1"/>
  <c r="O66" i="5"/>
  <c r="P66" i="5" s="1"/>
  <c r="K66" i="5"/>
  <c r="L66" i="5" s="1"/>
  <c r="H66" i="5"/>
  <c r="I66" i="5" s="1"/>
  <c r="S65" i="5"/>
  <c r="P65" i="5"/>
  <c r="L65" i="5"/>
  <c r="I65" i="5"/>
  <c r="M65" i="5" s="1"/>
  <c r="R64" i="5"/>
  <c r="S64" i="5" s="1"/>
  <c r="O64" i="5"/>
  <c r="P64" i="5" s="1"/>
  <c r="K64" i="5"/>
  <c r="L64" i="5" s="1"/>
  <c r="I64" i="5"/>
  <c r="H64" i="5"/>
  <c r="S63" i="5"/>
  <c r="P63" i="5"/>
  <c r="L63" i="5"/>
  <c r="I63" i="5"/>
  <c r="M63" i="5" s="1"/>
  <c r="R62" i="5"/>
  <c r="S62" i="5" s="1"/>
  <c r="O62" i="5"/>
  <c r="P62" i="5" s="1"/>
  <c r="K62" i="5"/>
  <c r="L62" i="5" s="1"/>
  <c r="H62" i="5"/>
  <c r="I62" i="5" s="1"/>
  <c r="S61" i="5"/>
  <c r="P61" i="5"/>
  <c r="L61" i="5"/>
  <c r="I61" i="5"/>
  <c r="M61" i="5" s="1"/>
  <c r="O60" i="5"/>
  <c r="R60" i="5" s="1"/>
  <c r="S60" i="5" s="1"/>
  <c r="L60" i="5"/>
  <c r="I60" i="5"/>
  <c r="R59" i="5"/>
  <c r="S59" i="5" s="1"/>
  <c r="P59" i="5"/>
  <c r="O59" i="5"/>
  <c r="K59" i="5"/>
  <c r="L59" i="5" s="1"/>
  <c r="H59" i="5"/>
  <c r="I59" i="5" s="1"/>
  <c r="R58" i="5"/>
  <c r="S58" i="5" s="1"/>
  <c r="O58" i="5"/>
  <c r="P58" i="5" s="1"/>
  <c r="K58" i="5"/>
  <c r="L58" i="5" s="1"/>
  <c r="H58" i="5"/>
  <c r="I58" i="5" s="1"/>
  <c r="S57" i="5"/>
  <c r="P57" i="5"/>
  <c r="L57" i="5"/>
  <c r="I57" i="5"/>
  <c r="S56" i="5"/>
  <c r="P56" i="5"/>
  <c r="L56" i="5"/>
  <c r="I56" i="5"/>
  <c r="R55" i="5"/>
  <c r="S55" i="5" s="1"/>
  <c r="O55" i="5"/>
  <c r="P55" i="5" s="1"/>
  <c r="K55" i="5"/>
  <c r="L55" i="5" s="1"/>
  <c r="H55" i="5"/>
  <c r="I55" i="5" s="1"/>
  <c r="R54" i="5"/>
  <c r="S54" i="5" s="1"/>
  <c r="O54" i="5"/>
  <c r="P54" i="5" s="1"/>
  <c r="K54" i="5"/>
  <c r="L54" i="5" s="1"/>
  <c r="H54" i="5"/>
  <c r="I54" i="5" s="1"/>
  <c r="R52" i="5"/>
  <c r="S52" i="5" s="1"/>
  <c r="O52" i="5"/>
  <c r="P52" i="5" s="1"/>
  <c r="K52" i="5"/>
  <c r="L52" i="5" s="1"/>
  <c r="H52" i="5"/>
  <c r="I52" i="5" s="1"/>
  <c r="R51" i="5"/>
  <c r="S51" i="5" s="1"/>
  <c r="O51" i="5"/>
  <c r="P51" i="5" s="1"/>
  <c r="L51" i="5"/>
  <c r="K51" i="5"/>
  <c r="I51" i="5"/>
  <c r="H51" i="5"/>
  <c r="R50" i="5"/>
  <c r="S50" i="5" s="1"/>
  <c r="O50" i="5"/>
  <c r="P50" i="5" s="1"/>
  <c r="K50" i="5"/>
  <c r="L50" i="5" s="1"/>
  <c r="H50" i="5"/>
  <c r="I50" i="5" s="1"/>
  <c r="O49" i="5"/>
  <c r="R49" i="5" s="1"/>
  <c r="S49" i="5" s="1"/>
  <c r="L49" i="5"/>
  <c r="I49" i="5"/>
  <c r="R48" i="5"/>
  <c r="S48" i="5" s="1"/>
  <c r="P48" i="5"/>
  <c r="O48" i="5"/>
  <c r="K48" i="5"/>
  <c r="I48" i="5"/>
  <c r="M48" i="5" s="1"/>
  <c r="H48" i="5"/>
  <c r="S47" i="5"/>
  <c r="P47" i="5"/>
  <c r="L47" i="5"/>
  <c r="I47" i="5"/>
  <c r="R46" i="5"/>
  <c r="S46" i="5" s="1"/>
  <c r="O46" i="5"/>
  <c r="P46" i="5" s="1"/>
  <c r="K46" i="5"/>
  <c r="L46" i="5" s="1"/>
  <c r="H46" i="5"/>
  <c r="I46" i="5" s="1"/>
  <c r="S45" i="5"/>
  <c r="R45" i="5"/>
  <c r="O45" i="5"/>
  <c r="P45" i="5" s="1"/>
  <c r="K45" i="5"/>
  <c r="L45" i="5" s="1"/>
  <c r="H45" i="5"/>
  <c r="I45" i="5" s="1"/>
  <c r="S43" i="5"/>
  <c r="P43" i="5"/>
  <c r="L43" i="5"/>
  <c r="M43" i="5" s="1"/>
  <c r="I43" i="5"/>
  <c r="R42" i="5"/>
  <c r="S42" i="5" s="1"/>
  <c r="O42" i="5"/>
  <c r="P42" i="5" s="1"/>
  <c r="K42" i="5"/>
  <c r="L42" i="5" s="1"/>
  <c r="H42" i="5"/>
  <c r="I42" i="5" s="1"/>
  <c r="P41" i="5"/>
  <c r="S41" i="5" s="1"/>
  <c r="M41" i="5"/>
  <c r="R39" i="5"/>
  <c r="S39" i="5" s="1"/>
  <c r="O39" i="5"/>
  <c r="P39" i="5" s="1"/>
  <c r="K39" i="5"/>
  <c r="L39" i="5" s="1"/>
  <c r="H39" i="5"/>
  <c r="I39" i="5" s="1"/>
  <c r="S37" i="5"/>
  <c r="R37" i="5"/>
  <c r="O37" i="5"/>
  <c r="P37" i="5" s="1"/>
  <c r="L37" i="5"/>
  <c r="K37" i="5"/>
  <c r="H37" i="5"/>
  <c r="I37" i="5" s="1"/>
  <c r="R36" i="5"/>
  <c r="S36" i="5" s="1"/>
  <c r="O36" i="5"/>
  <c r="P36" i="5" s="1"/>
  <c r="L36" i="5"/>
  <c r="K36" i="5"/>
  <c r="I36" i="5"/>
  <c r="S34" i="5"/>
  <c r="R34" i="5"/>
  <c r="O34" i="5"/>
  <c r="P34" i="5" s="1"/>
  <c r="K34" i="5"/>
  <c r="L34" i="5" s="1"/>
  <c r="H34" i="5"/>
  <c r="I34" i="5" s="1"/>
  <c r="R33" i="5"/>
  <c r="S33" i="5" s="1"/>
  <c r="O33" i="5"/>
  <c r="P33" i="5" s="1"/>
  <c r="K33" i="5"/>
  <c r="L33" i="5" s="1"/>
  <c r="H33" i="5"/>
  <c r="I33" i="5" s="1"/>
  <c r="O31" i="5"/>
  <c r="R31" i="5" s="1"/>
  <c r="S31" i="5" s="1"/>
  <c r="L31" i="5"/>
  <c r="I31" i="5"/>
  <c r="O30" i="5"/>
  <c r="R30" i="5" s="1"/>
  <c r="S30" i="5" s="1"/>
  <c r="L30" i="5"/>
  <c r="I30" i="5"/>
  <c r="R29" i="5"/>
  <c r="S29" i="5" s="1"/>
  <c r="O29" i="5"/>
  <c r="P29" i="5" s="1"/>
  <c r="K29" i="5"/>
  <c r="L29" i="5" s="1"/>
  <c r="H29" i="5"/>
  <c r="I29" i="5" s="1"/>
  <c r="R28" i="5"/>
  <c r="S28" i="5" s="1"/>
  <c r="O28" i="5"/>
  <c r="P28" i="5" s="1"/>
  <c r="L28" i="5"/>
  <c r="K28" i="5"/>
  <c r="H28" i="5"/>
  <c r="I28" i="5" s="1"/>
  <c r="O27" i="5"/>
  <c r="P27" i="5" s="1"/>
  <c r="L27" i="5"/>
  <c r="I27" i="5"/>
  <c r="R26" i="5"/>
  <c r="S26" i="5" s="1"/>
  <c r="O26" i="5"/>
  <c r="P26" i="5" s="1"/>
  <c r="L26" i="5"/>
  <c r="K26" i="5"/>
  <c r="H26" i="5"/>
  <c r="I26" i="5" s="1"/>
  <c r="R25" i="5"/>
  <c r="S25" i="5" s="1"/>
  <c r="O25" i="5"/>
  <c r="P25" i="5" s="1"/>
  <c r="L25" i="5"/>
  <c r="I25" i="5"/>
  <c r="R24" i="5"/>
  <c r="S24" i="5" s="1"/>
  <c r="O24" i="5"/>
  <c r="P24" i="5" s="1"/>
  <c r="K24" i="5"/>
  <c r="L24" i="5" s="1"/>
  <c r="H24" i="5"/>
  <c r="I24" i="5" s="1"/>
  <c r="M22" i="5"/>
  <c r="S21" i="5"/>
  <c r="R21" i="5"/>
  <c r="O21" i="5"/>
  <c r="P21" i="5" s="1"/>
  <c r="K21" i="5"/>
  <c r="L21" i="5" s="1"/>
  <c r="H21" i="5"/>
  <c r="I21" i="5" s="1"/>
  <c r="N20" i="5"/>
  <c r="P20" i="5" s="1"/>
  <c r="L20" i="5"/>
  <c r="I20" i="5"/>
  <c r="P19" i="5"/>
  <c r="S19" i="5" s="1"/>
  <c r="M19" i="5"/>
  <c r="R18" i="5"/>
  <c r="S18" i="5" s="1"/>
  <c r="O18" i="5"/>
  <c r="P18" i="5" s="1"/>
  <c r="K18" i="5"/>
  <c r="L18" i="5" s="1"/>
  <c r="H18" i="5"/>
  <c r="I18" i="5" s="1"/>
  <c r="M16" i="5"/>
  <c r="R15" i="5"/>
  <c r="S15" i="5" s="1"/>
  <c r="O15" i="5"/>
  <c r="P15" i="5" s="1"/>
  <c r="K15" i="5"/>
  <c r="L15" i="5" s="1"/>
  <c r="H15" i="5"/>
  <c r="I15" i="5" s="1"/>
  <c r="S14" i="5"/>
  <c r="P14" i="5"/>
  <c r="L14" i="5"/>
  <c r="I14" i="5"/>
  <c r="R13" i="5"/>
  <c r="S13" i="5" s="1"/>
  <c r="O13" i="5"/>
  <c r="P13" i="5" s="1"/>
  <c r="K13" i="5"/>
  <c r="L13" i="5" s="1"/>
  <c r="H13" i="5"/>
  <c r="I13" i="5" s="1"/>
  <c r="O12" i="5"/>
  <c r="R12" i="5" s="1"/>
  <c r="S12" i="5" s="1"/>
  <c r="R11" i="5"/>
  <c r="S11" i="5" s="1"/>
  <c r="O11" i="5"/>
  <c r="P11" i="5" s="1"/>
  <c r="K11" i="5"/>
  <c r="L11" i="5" s="1"/>
  <c r="H11" i="5"/>
  <c r="I11" i="5" s="1"/>
  <c r="S10" i="5"/>
  <c r="R10" i="5"/>
  <c r="O10" i="5"/>
  <c r="P10" i="5" s="1"/>
  <c r="K10" i="5"/>
  <c r="L10" i="5" s="1"/>
  <c r="H10" i="5"/>
  <c r="I10" i="5" s="1"/>
  <c r="R9" i="5"/>
  <c r="S9" i="5" s="1"/>
  <c r="O9" i="5"/>
  <c r="P9" i="5" s="1"/>
  <c r="L9" i="5"/>
  <c r="H9" i="5"/>
  <c r="I9" i="5" s="1"/>
  <c r="R8" i="5"/>
  <c r="S8" i="5" s="1"/>
  <c r="O8" i="5"/>
  <c r="P8" i="5" s="1"/>
  <c r="K8" i="5"/>
  <c r="L8" i="5" s="1"/>
  <c r="H8" i="5"/>
  <c r="I8" i="5" s="1"/>
  <c r="S7" i="5"/>
  <c r="P7" i="5"/>
  <c r="L7" i="5"/>
  <c r="I7" i="5"/>
  <c r="R6" i="5"/>
  <c r="S6" i="5" s="1"/>
  <c r="O6" i="5"/>
  <c r="P6" i="5" s="1"/>
  <c r="K6" i="5"/>
  <c r="L6" i="5" s="1"/>
  <c r="H6" i="5"/>
  <c r="I6" i="5" s="1"/>
  <c r="R5" i="5"/>
  <c r="S5" i="5" s="1"/>
  <c r="O5" i="5"/>
  <c r="P5" i="5" s="1"/>
  <c r="K5" i="5"/>
  <c r="L5" i="5" s="1"/>
  <c r="H5" i="5"/>
  <c r="I5" i="5" s="1"/>
  <c r="R4" i="5"/>
  <c r="S4" i="5" s="1"/>
  <c r="O4" i="5"/>
  <c r="P4" i="5" s="1"/>
  <c r="K4" i="5"/>
  <c r="L4" i="5" s="1"/>
  <c r="H4" i="5"/>
  <c r="I4" i="5" s="1"/>
  <c r="R3" i="5"/>
  <c r="S3" i="5" s="1"/>
  <c r="P3" i="5"/>
  <c r="O3" i="5"/>
  <c r="K3" i="5"/>
  <c r="L3" i="5" s="1"/>
  <c r="H3" i="5"/>
  <c r="I3" i="5" s="1"/>
  <c r="M73" i="5" l="1"/>
  <c r="M57" i="5"/>
  <c r="M47" i="5"/>
  <c r="M14" i="5"/>
  <c r="M7" i="5"/>
  <c r="M31" i="5"/>
  <c r="M27" i="5"/>
  <c r="P31" i="5"/>
  <c r="P30" i="5"/>
  <c r="R27" i="5"/>
  <c r="S27" i="5" s="1"/>
  <c r="M84" i="5"/>
  <c r="M68" i="5"/>
  <c r="M82" i="5"/>
  <c r="M37" i="5"/>
  <c r="M18" i="5"/>
  <c r="M11" i="5"/>
  <c r="M13" i="5"/>
  <c r="M36" i="5"/>
  <c r="M62" i="5"/>
  <c r="M54" i="5"/>
  <c r="M33" i="5"/>
  <c r="M39" i="5"/>
  <c r="M86" i="5"/>
  <c r="M66" i="5"/>
  <c r="M51" i="5"/>
  <c r="M21" i="5"/>
  <c r="M90" i="5"/>
  <c r="M64" i="5"/>
  <c r="M12" i="5"/>
  <c r="M10" i="5"/>
  <c r="M8" i="5"/>
  <c r="M91" i="5"/>
  <c r="M78" i="5"/>
  <c r="M77" i="5"/>
  <c r="M72" i="5"/>
  <c r="M70" i="5"/>
  <c r="M60" i="5"/>
  <c r="M59" i="5"/>
  <c r="M58" i="5"/>
  <c r="M56" i="5"/>
  <c r="M49" i="5"/>
  <c r="M46" i="5"/>
  <c r="M45" i="5"/>
  <c r="M30" i="5"/>
  <c r="M28" i="5"/>
  <c r="M26" i="5"/>
  <c r="M25" i="5"/>
  <c r="M20" i="5"/>
  <c r="M15" i="5"/>
  <c r="M5" i="5"/>
  <c r="M4" i="5"/>
  <c r="M34" i="5"/>
  <c r="M3" i="5"/>
  <c r="M6" i="5"/>
  <c r="M29" i="5"/>
  <c r="M42" i="5"/>
  <c r="M81" i="5"/>
  <c r="M88" i="5"/>
  <c r="M52" i="5"/>
  <c r="M55" i="5"/>
  <c r="M71" i="5"/>
  <c r="M24" i="5"/>
  <c r="M50" i="5"/>
  <c r="M9" i="5"/>
  <c r="Q20" i="5"/>
  <c r="S20" i="5" s="1"/>
  <c r="P12" i="5"/>
  <c r="P49" i="5"/>
  <c r="P60" i="5"/>
  <c r="M19" i="3" l="1"/>
  <c r="K19" i="3"/>
  <c r="I19" i="3"/>
  <c r="G19" i="3"/>
  <c r="M13" i="3"/>
  <c r="K13" i="3"/>
  <c r="I13" i="3"/>
  <c r="G13" i="3"/>
  <c r="M8" i="3"/>
  <c r="K8" i="3"/>
  <c r="I8" i="3"/>
  <c r="G8" i="3"/>
  <c r="M4" i="3"/>
  <c r="K4" i="3"/>
  <c r="I4" i="3"/>
  <c r="G4" i="3"/>
  <c r="E4" i="2"/>
  <c r="G71" i="4" l="1"/>
  <c r="I38" i="4" l="1"/>
  <c r="J38" i="4"/>
  <c r="K38" i="4"/>
  <c r="G38" i="4"/>
  <c r="H38" i="4"/>
  <c r="F38" i="4"/>
  <c r="E38" i="4"/>
  <c r="K58" i="2" l="1"/>
  <c r="G88" i="4"/>
  <c r="G77" i="4"/>
  <c r="I74" i="4"/>
  <c r="I71" i="4"/>
  <c r="K15" i="4" l="1"/>
  <c r="K16" i="4" s="1"/>
  <c r="I15" i="4"/>
  <c r="I16" i="4" s="1"/>
  <c r="G15" i="4"/>
  <c r="G16" i="4" s="1"/>
  <c r="E15" i="4"/>
  <c r="E16" i="4" s="1"/>
  <c r="G40" i="2" l="1"/>
  <c r="I40" i="2"/>
  <c r="K40" i="2"/>
  <c r="E40" i="2"/>
  <c r="K34" i="2"/>
  <c r="G34" i="2"/>
  <c r="I34" i="2"/>
  <c r="E34" i="2"/>
  <c r="K82" i="4"/>
  <c r="IU65407" i="32"/>
  <c r="IT65407" i="32"/>
  <c r="IS65407" i="32"/>
  <c r="IR65407" i="32"/>
  <c r="IQ65407" i="32"/>
  <c r="A80" i="32"/>
  <c r="IU65406" i="28"/>
  <c r="IT65406" i="28"/>
  <c r="IS65406" i="28"/>
  <c r="IR65406" i="28"/>
  <c r="IQ65406" i="28"/>
  <c r="A77" i="28"/>
  <c r="A51" i="28"/>
  <c r="A49" i="28"/>
  <c r="A47" i="28"/>
  <c r="E4" i="4"/>
  <c r="G4" i="4"/>
  <c r="I4" i="4"/>
  <c r="K4" i="4"/>
  <c r="F15" i="4"/>
  <c r="F16" i="4" s="1"/>
  <c r="H15" i="4"/>
  <c r="H16" i="4" s="1"/>
  <c r="J15" i="4"/>
  <c r="J16" i="4" s="1"/>
  <c r="L15" i="4"/>
  <c r="L16" i="4" s="1"/>
  <c r="E19" i="4"/>
  <c r="G19" i="4"/>
  <c r="I19" i="4"/>
  <c r="K19" i="4"/>
  <c r="E27" i="4"/>
  <c r="F27" i="4"/>
  <c r="G27" i="4"/>
  <c r="H27" i="4"/>
  <c r="I27" i="4"/>
  <c r="J27" i="4"/>
  <c r="K27" i="4"/>
  <c r="L27" i="4"/>
  <c r="E30" i="4"/>
  <c r="G30" i="4"/>
  <c r="I30" i="4"/>
  <c r="K30" i="4"/>
  <c r="G96" i="4"/>
  <c r="L38" i="4"/>
  <c r="E39" i="4"/>
  <c r="G39" i="4"/>
  <c r="I39" i="4"/>
  <c r="K39" i="4"/>
  <c r="E47" i="4"/>
  <c r="F47" i="4"/>
  <c r="G47" i="4"/>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K71" i="4"/>
  <c r="E74" i="4"/>
  <c r="G74" i="4"/>
  <c r="K74" i="4"/>
  <c r="E77" i="4"/>
  <c r="I77" i="4"/>
  <c r="K77" i="4"/>
  <c r="E81" i="4"/>
  <c r="G81" i="4"/>
  <c r="I81" i="4"/>
  <c r="K81" i="4"/>
  <c r="E82" i="4"/>
  <c r="G82" i="4"/>
  <c r="I82" i="4"/>
  <c r="E85" i="4"/>
  <c r="G85" i="4"/>
  <c r="I85" i="4"/>
  <c r="K85" i="4"/>
  <c r="E88" i="4"/>
  <c r="I88" i="4"/>
  <c r="K88" i="4"/>
  <c r="E91" i="4"/>
  <c r="G91" i="4"/>
  <c r="I91" i="4"/>
  <c r="K91" i="4"/>
  <c r="E95" i="4"/>
  <c r="G95" i="4"/>
  <c r="I95" i="4"/>
  <c r="K95" i="4"/>
  <c r="E102" i="4"/>
  <c r="G102" i="4"/>
  <c r="I102" i="4"/>
  <c r="K102" i="4"/>
  <c r="E105" i="4"/>
  <c r="G105" i="4"/>
  <c r="I105" i="4"/>
  <c r="K105" i="4"/>
  <c r="G37" i="3"/>
  <c r="I37" i="3"/>
  <c r="K37" i="3"/>
  <c r="M37" i="3"/>
  <c r="G43" i="3"/>
  <c r="I43" i="3"/>
  <c r="K43" i="3"/>
  <c r="M43" i="3"/>
  <c r="G4" i="2"/>
  <c r="I4" i="2"/>
  <c r="K4" i="2"/>
  <c r="E8" i="2"/>
  <c r="E55" i="2" s="1"/>
  <c r="G8" i="2"/>
  <c r="G37" i="2" s="1"/>
  <c r="I8" i="2"/>
  <c r="I46" i="2" s="1"/>
  <c r="K8" i="2"/>
  <c r="E11" i="2"/>
  <c r="G11" i="2"/>
  <c r="I11" i="2"/>
  <c r="K11" i="2"/>
  <c r="E15" i="2"/>
  <c r="G15" i="2"/>
  <c r="I15" i="2"/>
  <c r="K15" i="2"/>
  <c r="E18" i="2"/>
  <c r="G18" i="2"/>
  <c r="I18" i="2"/>
  <c r="K18" i="2"/>
  <c r="E26" i="2"/>
  <c r="G26" i="2"/>
  <c r="I26" i="2"/>
  <c r="K26" i="2"/>
  <c r="E33" i="2"/>
  <c r="G33" i="2"/>
  <c r="I33" i="2"/>
  <c r="K33" i="2"/>
  <c r="E52" i="2"/>
  <c r="G52" i="2"/>
  <c r="I52" i="2"/>
  <c r="K52" i="2"/>
  <c r="E58" i="2"/>
  <c r="G58" i="2"/>
  <c r="I58" i="2"/>
  <c r="I99" i="4" l="1"/>
  <c r="E99" i="4"/>
  <c r="G99" i="4"/>
  <c r="K37" i="2"/>
  <c r="K55" i="2"/>
  <c r="K96" i="4"/>
  <c r="K99" i="4"/>
  <c r="E96" i="4"/>
  <c r="K43" i="2"/>
  <c r="E49" i="2"/>
  <c r="I37" i="2"/>
  <c r="E37" i="2"/>
  <c r="I49" i="2"/>
  <c r="E43" i="2"/>
  <c r="I43" i="2"/>
  <c r="G43" i="2"/>
  <c r="E46" i="2"/>
  <c r="I55" i="2"/>
  <c r="I96" i="4"/>
  <c r="G55" i="2"/>
  <c r="K49" i="2"/>
  <c r="K46" i="2"/>
  <c r="G49" i="2"/>
  <c r="G46" i="2"/>
</calcChain>
</file>

<file path=xl/comments1.xml><?xml version="1.0" encoding="utf-8"?>
<comments xmlns="http://schemas.openxmlformats.org/spreadsheetml/2006/main">
  <authors>
    <author>Alessandro Odorico</author>
  </authors>
  <commentList>
    <comment ref="H1" authorId="0">
      <text>
        <r>
          <rPr>
            <b/>
            <sz val="9"/>
            <color indexed="81"/>
            <rFont val="Tahoma"/>
            <family val="2"/>
          </rPr>
          <t>Dato al 31/12/2019</t>
        </r>
        <r>
          <rPr>
            <sz val="9"/>
            <color indexed="81"/>
            <rFont val="Tahoma"/>
            <charset val="1"/>
          </rPr>
          <t xml:space="preserve">
</t>
        </r>
      </text>
    </comment>
    <comment ref="K1" authorId="0">
      <text>
        <r>
          <rPr>
            <b/>
            <sz val="9"/>
            <color indexed="81"/>
            <rFont val="Tahoma"/>
            <family val="2"/>
          </rPr>
          <t>Dato al 31/12/2020</t>
        </r>
        <r>
          <rPr>
            <sz val="9"/>
            <color indexed="81"/>
            <rFont val="Tahoma"/>
            <family val="2"/>
          </rPr>
          <t xml:space="preserve">
</t>
        </r>
      </text>
    </comment>
    <comment ref="F3" authorId="0">
      <text>
        <r>
          <rPr>
            <b/>
            <sz val="9"/>
            <color indexed="81"/>
            <rFont val="Tahoma"/>
            <family val="2"/>
          </rPr>
          <t>Spesa per programma (senza distinzione per titolo)</t>
        </r>
      </text>
    </comment>
    <comment ref="F7" authorId="0">
      <text>
        <r>
          <rPr>
            <b/>
            <sz val="9"/>
            <color indexed="81"/>
            <rFont val="Tahoma"/>
            <family val="2"/>
          </rPr>
          <t>Tit. 1+3</t>
        </r>
      </text>
    </comment>
    <comment ref="F9" authorId="0">
      <text>
        <r>
          <rPr>
            <b/>
            <sz val="9"/>
            <color indexed="81"/>
            <rFont val="Tahoma"/>
            <family val="2"/>
          </rPr>
          <t>Proventi beni = 
Tit 3, Tip.100, Cat. 300</t>
        </r>
      </text>
    </comment>
    <comment ref="H12" authorId="0">
      <text>
        <r>
          <rPr>
            <b/>
            <sz val="9"/>
            <color indexed="81"/>
            <rFont val="Tahoma"/>
            <family val="2"/>
          </rPr>
          <t>Dato 31/12/2019</t>
        </r>
        <r>
          <rPr>
            <sz val="9"/>
            <color indexed="81"/>
            <rFont val="Tahoma"/>
            <family val="2"/>
          </rPr>
          <t xml:space="preserve">
</t>
        </r>
      </text>
    </comment>
    <comment ref="G16" authorId="0">
      <text>
        <r>
          <rPr>
            <b/>
            <sz val="9"/>
            <color indexed="81"/>
            <rFont val="Tahoma"/>
            <family val="2"/>
          </rPr>
          <t>Non Previsto</t>
        </r>
      </text>
    </comment>
    <comment ref="H30" authorId="0">
      <text>
        <r>
          <rPr>
            <b/>
            <sz val="9"/>
            <color indexed="81"/>
            <rFont val="Tahoma"/>
            <family val="2"/>
          </rPr>
          <t>Dato presunto 2020 = definitivo 2019</t>
        </r>
      </text>
    </comment>
    <comment ref="H31" authorId="0">
      <text>
        <r>
          <rPr>
            <b/>
            <sz val="9"/>
            <color indexed="81"/>
            <rFont val="Tahoma"/>
            <family val="2"/>
          </rPr>
          <t>Dato presunto 2020 = definitivo 2019</t>
        </r>
      </text>
    </comment>
    <comment ref="I41" authorId="0">
      <text>
        <r>
          <rPr>
            <b/>
            <sz val="9"/>
            <color indexed="81"/>
            <rFont val="Tahoma"/>
            <charset val="1"/>
          </rPr>
          <t>Dato presunto 2020 = definitivo 2019</t>
        </r>
      </text>
    </comment>
    <comment ref="J47" authorId="0">
      <text>
        <r>
          <rPr>
            <b/>
            <sz val="9"/>
            <color indexed="81"/>
            <rFont val="Tahoma"/>
            <family val="2"/>
          </rPr>
          <t>Comprende spesa in c/capitale</t>
        </r>
        <r>
          <rPr>
            <sz val="9"/>
            <color indexed="81"/>
            <rFont val="Tahoma"/>
            <family val="2"/>
          </rPr>
          <t xml:space="preserve">
</t>
        </r>
      </text>
    </comment>
    <comment ref="G49" authorId="0">
      <text>
        <r>
          <rPr>
            <b/>
            <sz val="9"/>
            <color indexed="81"/>
            <rFont val="Tahoma"/>
            <family val="2"/>
          </rPr>
          <t>Dato presunto 2020 = definitivo anno precedente</t>
        </r>
      </text>
    </comment>
    <comment ref="H49" authorId="0">
      <text>
        <r>
          <rPr>
            <b/>
            <sz val="9"/>
            <color indexed="81"/>
            <rFont val="Tahoma"/>
            <family val="2"/>
          </rPr>
          <t>Dato presunto 2020 = definitivo anno precedente</t>
        </r>
      </text>
    </comment>
    <comment ref="G56" authorId="0">
      <text>
        <r>
          <rPr>
            <b/>
            <sz val="9"/>
            <color indexed="81"/>
            <rFont val="Tahoma"/>
            <charset val="1"/>
          </rPr>
          <t>Sommatoria capitoli viabilità (Titolo 1)</t>
        </r>
        <r>
          <rPr>
            <sz val="9"/>
            <color indexed="81"/>
            <rFont val="Tahoma"/>
            <charset val="1"/>
          </rPr>
          <t xml:space="preserve">
COFOG 04.5 Trasporti</t>
        </r>
      </text>
    </comment>
    <comment ref="G57" authorId="0">
      <text>
        <r>
          <rPr>
            <b/>
            <sz val="9"/>
            <color indexed="81"/>
            <rFont val="Tahoma"/>
            <charset val="1"/>
          </rPr>
          <t xml:space="preserve">Sommatoria capitoli viabilità (Titolo 1)
</t>
        </r>
        <r>
          <rPr>
            <sz val="9"/>
            <color indexed="81"/>
            <rFont val="Tahoma"/>
            <family val="2"/>
          </rPr>
          <t>COFOG 06.4 Illuminazione stradale</t>
        </r>
        <r>
          <rPr>
            <sz val="9"/>
            <color indexed="81"/>
            <rFont val="Tahoma"/>
            <charset val="1"/>
          </rPr>
          <t xml:space="preserve">
</t>
        </r>
      </text>
    </comment>
    <comment ref="H60" authorId="0">
      <text>
        <r>
          <rPr>
            <b/>
            <sz val="9"/>
            <color indexed="81"/>
            <rFont val="Tahoma"/>
            <family val="2"/>
          </rPr>
          <t>Presunto 2020 = definitivo 2019</t>
        </r>
      </text>
    </comment>
    <comment ref="G73" authorId="0">
      <text>
        <r>
          <rPr>
            <b/>
            <sz val="9"/>
            <color indexed="81"/>
            <rFont val="Tahoma"/>
            <family val="2"/>
          </rPr>
          <t>Entrata cap. 3068 + 3051 + 4006</t>
        </r>
        <r>
          <rPr>
            <sz val="9"/>
            <color indexed="81"/>
            <rFont val="Tahoma"/>
            <family val="2"/>
          </rPr>
          <t xml:space="preserve">
</t>
        </r>
      </text>
    </comment>
  </commentList>
</comments>
</file>

<file path=xl/comments2.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5"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<sst xmlns="http://schemas.openxmlformats.org/spreadsheetml/2006/main" count="1101" uniqueCount="486">
  <si>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</si>
  <si>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</si>
  <si>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</si>
  <si>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</si>
  <si>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</si>
  <si>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</si>
  <si>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</si>
  <si>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</si>
  <si>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</si>
  <si>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</si>
  <si>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</si>
  <si>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</si>
  <si>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</si>
  <si>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</si>
  <si>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</si>
  <si>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</si>
  <si>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</si>
  <si>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</si>
  <si>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</si>
  <si>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</si>
  <si>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</si>
  <si>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</si>
  <si>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</si>
  <si>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</si>
  <si>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</si>
  <si>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</si>
  <si>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</si>
  <si>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</si>
  <si>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</si>
  <si>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</si>
  <si>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</si>
  <si>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</si>
  <si>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</si>
  <si>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</si>
  <si>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</si>
  <si>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</si>
  <si>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</si>
  <si>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</si>
  <si>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</si>
  <si>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</si>
  <si>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</si>
  <si>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</si>
  <si>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</si>
  <si>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</si>
  <si>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</si>
  <si>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</si>
  <si>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</si>
  <si>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</si>
  <si>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</si>
  <si>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</si>
  <si>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</si>
  <si>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</si>
  <si>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</si>
  <si>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</si>
  <si>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</si>
  <si>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</si>
  <si>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</si>
  <si>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</si>
  <si>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</si>
  <si>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</si>
  <si>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</si>
  <si>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</si>
  <si>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</si>
  <si>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</si>
  <si>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</si>
  <si>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</si>
  <si>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</si>
  <si>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</si>
  <si>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</si>
  <si>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</si>
  <si>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</si>
  <si>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</si>
  <si>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</si>
  <si>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</si>
  <si>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</si>
  <si>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</si>
  <si>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</si>
  <si>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</si>
  <si>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</si>
  <si>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</si>
  <si>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</si>
  <si>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</si>
  <si>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</si>
  <si>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</si>
  <si>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</si>
  <si>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</si>
  <si>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</si>
  <si>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</si>
  <si>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</si>
  <si>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</si>
  <si>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</si>
  <si>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</si>
  <si>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</si>
  <si>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</si>
  <si>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</si>
  <si>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</si>
  <si>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</si>
  <si>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</si>
  <si>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</si>
  <si>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</si>
  <si>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</si>
  <si>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</si>
  <si>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</si>
  <si>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</si>
  <si>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</si>
  <si>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</si>
  <si>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RAGGIUNTO ANNO CORRENTE</t>
  </si>
  <si>
    <t>Indicatori</t>
  </si>
  <si>
    <t>Spesa per alloggio</t>
  </si>
  <si>
    <t>Spesa del programma/n.alloggi ERP</t>
  </si>
  <si>
    <t>Valore medio contributo</t>
  </si>
  <si>
    <t>Spesa del programma/n.contributi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</si>
  <si>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</si>
  <si>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</si>
  <si>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</si>
  <si>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</si>
  <si>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</si>
  <si>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</si>
  <si>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</si>
  <si>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</si>
  <si>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</si>
  <si>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</si>
  <si>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</si>
  <si>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</si>
  <si>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</si>
  <si>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</si>
  <si>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</si>
  <si>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</si>
  <si>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</si>
  <si>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</si>
  <si>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</si>
  <si>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</si>
  <si>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</si>
  <si>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</si>
  <si>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</si>
  <si>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</si>
  <si>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</si>
  <si>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</si>
  <si>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</si>
  <si>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</si>
  <si>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</si>
  <si>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</si>
  <si>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</si>
  <si>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</si>
  <si>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</si>
  <si>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</si>
  <si>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</si>
  <si>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</si>
  <si>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</si>
  <si>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</si>
  <si>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</si>
  <si>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</si>
  <si>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</si>
  <si>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</si>
  <si>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</si>
  <si>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</si>
  <si>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</si>
  <si>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</si>
  <si>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</si>
  <si>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</si>
  <si>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</si>
  <si>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</si>
  <si>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</si>
  <si>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</si>
  <si>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</si>
  <si>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</si>
  <si>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</si>
  <si>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</si>
  <si>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</si>
  <si>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</si>
  <si>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</si>
  <si>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</si>
  <si>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</si>
  <si>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</si>
  <si>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</si>
  <si>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</si>
  <si>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</si>
  <si>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</si>
  <si>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</si>
  <si>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</si>
  <si>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</si>
  <si>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</si>
  <si>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</si>
  <si>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</si>
  <si>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</si>
  <si>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</si>
  <si>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</si>
  <si>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</si>
  <si>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</si>
  <si>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</si>
  <si>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</si>
  <si>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</si>
  <si>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</si>
  <si>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</si>
  <si>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</si>
  <si>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</si>
  <si>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</si>
  <si>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</si>
  <si>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</si>
  <si>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</si>
  <si>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</si>
  <si>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</si>
  <si>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</si>
  <si>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</si>
  <si>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</si>
  <si>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</si>
  <si>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</si>
  <si>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</si>
  <si>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</si>
  <si>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</si>
  <si>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</si>
  <si>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</si>
  <si>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</si>
  <si>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</si>
  <si>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</si>
  <si>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</si>
  <si>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</si>
  <si>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</si>
  <si>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</si>
  <si>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</si>
  <si>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</si>
  <si>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</si>
  <si>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</si>
  <si>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</si>
  <si>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</si>
  <si>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</si>
  <si>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</si>
  <si>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</si>
  <si>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</si>
  <si>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</si>
  <si>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</si>
  <si>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</si>
  <si>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</si>
  <si>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</si>
  <si>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</si>
  <si>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</si>
  <si>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</si>
  <si>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</si>
  <si>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</si>
  <si>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</si>
  <si>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</si>
  <si>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</si>
  <si>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</si>
  <si>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</si>
  <si>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</si>
  <si>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</si>
  <si>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</si>
  <si>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</si>
  <si>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</si>
  <si>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</si>
  <si>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</si>
  <si>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</si>
  <si>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</si>
  <si>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</si>
  <si>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</si>
  <si>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</si>
  <si>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</si>
  <si>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</si>
  <si>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</si>
  <si>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</si>
  <si>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</si>
  <si>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</si>
  <si>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</si>
  <si>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</si>
  <si>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</si>
  <si>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</si>
  <si>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</si>
  <si>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</si>
  <si>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</si>
  <si>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</si>
  <si>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</si>
  <si>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</si>
  <si>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</si>
  <si>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</si>
  <si>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</si>
  <si>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</si>
  <si>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</si>
  <si>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</si>
  <si>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</si>
  <si>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</si>
  <si>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</si>
  <si>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</si>
  <si>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</si>
  <si>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</si>
  <si>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</si>
  <si>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</si>
  <si>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</si>
  <si>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</si>
  <si>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</si>
  <si>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</si>
  <si>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</si>
  <si>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</si>
  <si>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</si>
  <si>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</si>
  <si>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</si>
  <si>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</si>
  <si>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</si>
  <si>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</si>
  <si>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</si>
  <si>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</si>
  <si>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</si>
  <si>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</si>
  <si>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</si>
  <si>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</si>
  <si>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 tempo dedicato</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</si>
  <si>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</si>
  <si>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</si>
  <si>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</si>
  <si>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</si>
  <si>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</si>
  <si>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</si>
  <si>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</si>
  <si>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</si>
  <si>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</si>
  <si>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</si>
  <si>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</si>
  <si>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</si>
  <si>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</si>
  <si>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</si>
  <si>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</si>
  <si>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</si>
  <si>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</si>
  <si>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</si>
  <si>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</si>
  <si>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</si>
  <si>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</si>
  <si>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</si>
  <si>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</si>
  <si>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</si>
  <si>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</si>
  <si>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</si>
  <si>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</si>
  <si>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</si>
  <si>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</si>
  <si>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</si>
  <si>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</si>
  <si>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</si>
  <si>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</si>
  <si>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</si>
  <si>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</si>
  <si>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</si>
  <si>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</si>
  <si>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</si>
  <si>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</si>
  <si>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</si>
  <si>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</si>
  <si>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</si>
  <si>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</si>
  <si>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</si>
  <si>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Approvazione protocollo di legalità</t>
  </si>
  <si>
    <t>Indirizzo Strategico DUP : n. X</t>
  </si>
  <si>
    <t>Obj Operativo DUP:  n. X</t>
  </si>
  <si>
    <t>Missione 1 : Servizi istituzionali, generali e di gestione</t>
  </si>
  <si>
    <t>Programma 2 : Segreteria Generale</t>
  </si>
  <si>
    <t xml:space="preserve">Missione  : </t>
  </si>
  <si>
    <t>Programma: Polizia Locale e amm.va</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</si>
  <si>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</si>
  <si>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</si>
  <si>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</si>
  <si>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</si>
  <si>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</si>
  <si>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</si>
  <si>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</si>
  <si>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</si>
  <si>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Spesa del nido/ n. iscritti nido</t>
  </si>
  <si>
    <t>Totale entrate accertate</t>
  </si>
  <si>
    <t>Totale entrate</t>
  </si>
  <si>
    <t>SEGRETARIO E TUTTE LE PO</t>
  </si>
  <si>
    <t>Segretario Comunale</t>
  </si>
  <si>
    <t>Tutti</t>
  </si>
  <si>
    <t>Previsione</t>
  </si>
  <si>
    <t>Previsione assestata</t>
  </si>
  <si>
    <t xml:space="preserve">Indici per analisi finanziaria </t>
  </si>
  <si>
    <t xml:space="preserve">INDICATORI DI RISULTATO </t>
  </si>
  <si>
    <t>Pubblicazione del PTPCT 31.01.2020 sul sito istituzionale dell'Ente</t>
  </si>
  <si>
    <t>Obj Operativo DUP n. 01080201</t>
  </si>
  <si>
    <t>Indirizzo Strategico DUP n. 8 - Missione 1</t>
  </si>
  <si>
    <t>Settore economico amministrativo e Settore Affari generali</t>
  </si>
  <si>
    <t>Settore economico amministrativo</t>
  </si>
  <si>
    <t>Settore tecnico</t>
  </si>
  <si>
    <t>Settore Affari generali</t>
  </si>
  <si>
    <t>Settore polizia locale</t>
  </si>
  <si>
    <t>Settore Affari generali - Settore tecnico</t>
  </si>
  <si>
    <t>ATTESO 2020</t>
  </si>
  <si>
    <t>RAGGIUNTO 2020</t>
  </si>
  <si>
    <t>VALORE ATTESO ANNO CORRENTE</t>
  </si>
  <si>
    <t>Riscosso/accertato entrate proprie</t>
  </si>
  <si>
    <t>NP</t>
  </si>
  <si>
    <t>Oneri urbanizzazione accertati</t>
  </si>
  <si>
    <t xml:space="preserve"> (DIA, SCIA, CILA, permessi di costruire,atti suap aut. paessaggistiche)</t>
  </si>
  <si>
    <t>Spesa media per minore</t>
  </si>
  <si>
    <t>Spesa per interventi minori/n. minori in carico</t>
  </si>
  <si>
    <r>
      <t xml:space="preserve"> Gestione delle Spese </t>
    </r>
    <r>
      <rPr>
        <b/>
        <i/>
        <sz val="8"/>
        <rFont val="Tahoma"/>
        <family val="2"/>
      </rPr>
      <t>(Per per gli anni  2019 e 2020 i dati relativi a "pagato"  verranno aggiornati a consuntivo)</t>
    </r>
    <r>
      <rPr>
        <b/>
        <i/>
        <sz val="10"/>
        <rFont val="Tahoma"/>
        <family val="2"/>
      </rPr>
      <t xml:space="preserve"> </t>
    </r>
  </si>
  <si>
    <r>
      <t xml:space="preserve">Gestione delle Entrate  </t>
    </r>
    <r>
      <rPr>
        <b/>
        <i/>
        <sz val="8"/>
        <rFont val="Tahoma"/>
        <family val="2"/>
      </rPr>
      <t>(per gli anni  2019 e 2020  i dati relativi a "incassato"  verranno aggiornati a consuntivo)</t>
    </r>
  </si>
  <si>
    <r>
      <t xml:space="preserve">Gestione residui </t>
    </r>
    <r>
      <rPr>
        <b/>
        <i/>
        <sz val="8"/>
        <rFont val="Tahoma"/>
        <family val="2"/>
      </rPr>
      <t>(Per per gli anni  2019 e 2020 i dati relativi a "residui attivi"- "riscossione" - "residui passivi" - "pagamenti" verranno aggiornati a consuntivo)</t>
    </r>
    <r>
      <rPr>
        <b/>
        <sz val="10"/>
        <rFont val="Tahoma"/>
        <family val="2"/>
      </rPr>
      <t xml:space="preserve"> </t>
    </r>
  </si>
  <si>
    <t>5 - Entrate per riduzione attività finanziarie</t>
  </si>
  <si>
    <t>Mantenimento standard qualitativi e temporali del rilascio atti finali SUAP e permessi di costruire</t>
  </si>
  <si>
    <t>Indirizzo Strategico DUP:</t>
  </si>
  <si>
    <t>Obiettivo di mantenimento</t>
  </si>
  <si>
    <t>MISSIONE 1 - Servizi istituzionali, generali e di gestione</t>
  </si>
  <si>
    <t>Obj Operativo DUP:</t>
  </si>
  <si>
    <t>Programma: 6 - Ufficio Tecnico</t>
  </si>
  <si>
    <t>Servizio Tecnico</t>
  </si>
  <si>
    <t xml:space="preserve"> </t>
  </si>
  <si>
    <t>L'obiettivo si propone di mantenere un elevato standard qualitativo e temporale nei procedimenti finalizzati al rilascio di atti dell'Ufficio SUAP (limitatamente a Impianti produttivi, commerciali, AUA...) e ufficio Tecnico concernenti il provvedimento unico finale e permesso di costruire. Tale obiettivo sarà il risultato della diminuzione dei tempi di attesa per le richieste di integrazioni e per il rilascio finale. Il raggiungimento dell'obiettivo è chiaramente correlato ai pareri degli Enti estrni coinvolti per quanto concerne il SUAP.</t>
  </si>
  <si>
    <t xml:space="preserve">mantenere in continuo aggiornamento il database per quanto riguarda la modulistica </t>
  </si>
  <si>
    <t>ridurre i tempi di istruttoria</t>
  </si>
  <si>
    <t>semplificare l'iter burocratico dei richiedenti con il miglioramento del portale front office</t>
  </si>
  <si>
    <t>n° pratiche trattate (edilizia + Impianti produttivi, commerciali, AUA)</t>
  </si>
  <si>
    <t>n° giorni per rilascio provvedimento finale (dalla data di completamento istruttoria)</t>
  </si>
  <si>
    <t>Reclami pervenuti</t>
  </si>
  <si>
    <t>% di partecipazione</t>
  </si>
  <si>
    <t>n° ore dedicate</t>
  </si>
  <si>
    <t>Costo della risorsa</t>
  </si>
  <si>
    <t>D</t>
  </si>
  <si>
    <t>Patteri Nanni</t>
  </si>
  <si>
    <t>residui attivi presunti</t>
  </si>
  <si>
    <t>residui passivi presunti</t>
  </si>
  <si>
    <t>C</t>
  </si>
  <si>
    <t>Andrea Cillo</t>
  </si>
  <si>
    <t>Obiettivo gestionale n° 2</t>
  </si>
  <si>
    <t>INTRODUZIONE E ATTIVAZIONE SISTEMA PAGO.PA</t>
  </si>
  <si>
    <t>Attivazione del sistema PagoPA attraverso il portale PiemontePay</t>
  </si>
  <si>
    <t>Programma: 4 - gestione entrate tributarie e servizi fiscali</t>
  </si>
  <si>
    <t>Servizio Finanziario</t>
  </si>
  <si>
    <t>Servizio Amministrativo e Servizio Tecnico</t>
  </si>
  <si>
    <t>Attivazione del sistema PagoPA attraverso il portale PiemontePay della Regione</t>
  </si>
  <si>
    <t>Attivazione servizi di pagamento per i cittadini e registrazione degli incassi</t>
  </si>
  <si>
    <t>Adeguata informazione ai cittadini attraverso il sito internet istituzionale</t>
  </si>
  <si>
    <t>N° tipologie di entrate gestite</t>
  </si>
  <si>
    <t>N° operazioni effettuate tramite il portale</t>
  </si>
  <si>
    <t>N° operazioni registrate in contabilità</t>
  </si>
  <si>
    <t>D4</t>
  </si>
  <si>
    <t>Alessandro Odorico - Resp. Serv. Finanz.</t>
  </si>
  <si>
    <t>Alessandra Botto - Resp. Serv. Amministrativi</t>
  </si>
  <si>
    <t>Nanni Patteri - Resp. Serv. Tecnico</t>
  </si>
  <si>
    <t>C5</t>
  </si>
  <si>
    <t>Cinzia Geremia - Istruttore uff. tributi</t>
  </si>
  <si>
    <t>Cristina Brondani - Istruttore Segreteria</t>
  </si>
  <si>
    <t>B5</t>
  </si>
  <si>
    <t>Screnci Rita - Operatore serv. Amministrativi</t>
  </si>
  <si>
    <t>B6</t>
  </si>
  <si>
    <t>Simonetti Paola - Operat. servizi demogr-cimiteriali</t>
  </si>
  <si>
    <t>C3</t>
  </si>
  <si>
    <t>Andrea Cillo - Agente Polizia Locale</t>
  </si>
  <si>
    <t>Soggetto esterno</t>
  </si>
  <si>
    <t>Regione Piemonte</t>
  </si>
  <si>
    <t>Compartecipazione alle spese di gestione del portale PiemontePAY - Spesa prevista solo per anni 2020 (€ 150) e 2021 (€ 350)</t>
  </si>
  <si>
    <t>Il Comune di Sandigliano all'atto dell'adesione al sistema PagoPA ha nominato il Responsabile / Referente dell'Ente nella figura del Resp.Servizio Finanziario e individuato la Regione Piemonte come intermediario tecnologico. Il presente obiettivo mira a rendere disponibili molteplici canali di pagamento sia fisici che elettronici per agevolare i cittadini nelle operazioni di pagamento nei confronti dell'amministrazione locale. Compatibilmente con le tempistiche della Regione l'obiettivo è di rendere operativi i servizi del portale ed estenderli alle principali entrate del Comune. A questo proposito sono coinvolti anche i Responsabili dei Servizi Amministrativi e Ufficio Tecnico in base alle entrate di propria competenza che transiteranno dal sistema PagoPA. Ultimata la fase 1 nell'anno 2019 attraverso l'attivazione di n°9 entrate comunali, l'obiettivo si propone di rispettare la scadenza di legge (30/06/2020) per l'attivazione delle restanti entrate fatte salve quelle riscosse attraverso il Mod. F24</t>
  </si>
  <si>
    <t>Attivazione delle entrate residuali rispetto a quelle già avviate nel 2019, nel rispetto della scadenza di legge del 30/06/2020</t>
  </si>
  <si>
    <t>Coordinamento rapporti tra società terze (Siscom SpA e Technical Design Srl) con Regione Piemonte per esecuzione test e collaudi</t>
  </si>
  <si>
    <t>Rispetto tempistica fasi di attuazione 1-2-3-4</t>
  </si>
  <si>
    <t>TECHNICAL DESIGN SRL - Fornitura interfaccia e formazione personale per collegamento gestionale Ente al portale dei pagamenti</t>
  </si>
  <si>
    <t>Obiettivo gestionale n°4</t>
  </si>
  <si>
    <t xml:space="preserve">Indirizzo Strategico DUP : </t>
  </si>
  <si>
    <t xml:space="preserve">Obj Operativo DUP: </t>
  </si>
  <si>
    <t>Importazione variazioni e aggiornamento mensile della Banca dati</t>
  </si>
  <si>
    <t>Riduzione di omessi/parziali versamenti</t>
  </si>
  <si>
    <t>Numero posizioni IMU -TASi</t>
  </si>
  <si>
    <t>Numero Avvisi emessi</t>
  </si>
  <si>
    <t>Numero Variazioni da Agenzia Entrate</t>
  </si>
  <si>
    <t>Aggiornamento mensile della Banca Dati</t>
  </si>
  <si>
    <t>Mantenimento standard qualitativi e temporali di aggiornamento banca dati per la bollettazione IMU_TASI</t>
  </si>
  <si>
    <t>Invio ai contribuenti prospetti di calcolo con dati aggiornati e F24 per il versamento</t>
  </si>
  <si>
    <t>Mantenimento indice di allineamento banca dati Ente e catasto tra 80% e 90%</t>
  </si>
  <si>
    <t>&gt;80%</t>
  </si>
  <si>
    <t>Alessandro Odorico</t>
  </si>
  <si>
    <t>Cinzia Geremia</t>
  </si>
  <si>
    <t xml:space="preserve">L'obiettivo si propone di mantenere un elevato standard qualitativo e temporale nell'aggiornamento della Banca Dati per l'emissione di avvisi di pagamento IMU e TASI per l'anno 2020, anche in considerazione delle recenti modifiche normative alla disciplina dell'imposta. Tale obiettivo porterà ad un aumento dei versamenti spontanei con una più bassa percentuale di errori e permetterà  un immediato confronto dei dati incongruenti per l' allineamento degli stessi. Il raggiungimento dell'obiettivo si ottiene importando mensilmente nell'applicativo gestionale dell'Ente i dati  forniti dall' Agenzia dell'Entrate attraverso il portale SISTER, relativi  alle nuove costruzioni, variazioni terreni, volture e variazioni intestatari. </t>
  </si>
  <si>
    <t>2020: 8 dip. a tempo pieno (2 dip. per 2/12 di cui 1 t.d.) + 1 p.time</t>
  </si>
  <si>
    <t>(2019: 6 dip. a tempo pieno + 1 p.time)    (2017-2018: 7 dip. a tempo pieno + 1 p.time)</t>
  </si>
  <si>
    <t>n. dip. 2020 : 10+(2/12*2)=10,333</t>
  </si>
  <si>
    <t>445/10,333</t>
  </si>
  <si>
    <t>99/10,333</t>
  </si>
  <si>
    <r>
      <t xml:space="preserve">n. abitanti </t>
    </r>
    <r>
      <rPr>
        <b/>
        <i/>
        <sz val="16"/>
        <color theme="1"/>
        <rFont val="Calibri"/>
        <family val="2"/>
        <scheme val="minor"/>
      </rPr>
      <t xml:space="preserve">2020 </t>
    </r>
    <r>
      <rPr>
        <i/>
        <sz val="11"/>
        <color theme="1"/>
        <rFont val="Calibri"/>
        <family val="2"/>
        <scheme val="minor"/>
      </rPr>
      <t>(consuntivo)</t>
    </r>
  </si>
  <si>
    <r>
      <t xml:space="preserve">n. abitanti </t>
    </r>
    <r>
      <rPr>
        <b/>
        <i/>
        <sz val="16"/>
        <color theme="1"/>
        <rFont val="Calibri"/>
        <family val="2"/>
        <scheme val="minor"/>
      </rPr>
      <t xml:space="preserve">2020 </t>
    </r>
    <r>
      <rPr>
        <i/>
        <sz val="11"/>
        <color theme="1"/>
        <rFont val="Calibri"/>
        <family val="2"/>
        <scheme val="minor"/>
      </rPr>
      <t>(preventivo)</t>
    </r>
  </si>
  <si>
    <r>
      <t xml:space="preserve">n. ab. </t>
    </r>
    <r>
      <rPr>
        <b/>
        <i/>
        <sz val="16"/>
        <color theme="1"/>
        <rFont val="Calibri"/>
        <family val="2"/>
        <scheme val="minor"/>
      </rPr>
      <t>2021</t>
    </r>
  </si>
  <si>
    <r>
      <t xml:space="preserve">n. ab. </t>
    </r>
    <r>
      <rPr>
        <b/>
        <i/>
        <sz val="16"/>
        <color theme="1"/>
        <rFont val="Calibri"/>
        <family val="2"/>
        <scheme val="minor"/>
      </rPr>
      <t>2022</t>
    </r>
  </si>
  <si>
    <t>SISCOM SPA - Fornitura interfaccia per il back-office PagoPA</t>
  </si>
  <si>
    <t>SISCOM SPA - Servizio front-office pagoPa e canone per il collegamento al nodo dei pagamenti</t>
  </si>
  <si>
    <t>1 (100%)</t>
  </si>
  <si>
    <t>4 (100%)</t>
  </si>
  <si>
    <t>11 (100%)</t>
  </si>
  <si>
    <t>Prorogata 31-Lug</t>
  </si>
  <si>
    <t>0 (100%)</t>
  </si>
  <si>
    <t>GC n.4 del 21/01/2019 e successivamente confermato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</si>
</sst>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 #,##0.00;\-&quot;€&quot;\ #,##0.0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2]\ * #,##0.00_-;\-[$€-2]\ * #,##0.00_-;_-[$€-2]\ * &quot;-&quot;??_-"/>
    <numFmt numFmtId="166" formatCode="_(&quot;L.&quot;* #,##0.00_);_(&quot;L.&quot;* \(#,##0.00\);_(&quot;L.&quot;* &quot;-&quot;??_);_(@_)"/>
    <numFmt numFmtId="167" formatCode="&quot;€&quot;\ #,##0.00"/>
    <numFmt numFmtId="168" formatCode="_-* #,##0_-;\-* #,##0_-;_-* &quot;-&quot;??_-;_-@_-"/>
    <numFmt numFmtId="169" formatCode="#,##0_ ;\-#,##0\ "/>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sz val="8"/>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1"/>
      <color rgb="FFFF0000"/>
      <name val="Calibri"/>
      <family val="2"/>
      <scheme val="minor"/>
    </font>
    <font>
      <b/>
      <i/>
      <sz val="10"/>
      <color indexed="8"/>
      <name val="Calibri"/>
      <family val="2"/>
    </font>
    <font>
      <sz val="10"/>
      <color indexed="8"/>
      <name val="Calibri"/>
      <family val="2"/>
    </font>
    <font>
      <i/>
      <sz val="11"/>
      <color theme="1"/>
      <name val="Calibri"/>
      <family val="2"/>
      <scheme val="minor"/>
    </font>
    <font>
      <sz val="9"/>
      <color indexed="81"/>
      <name val="Tahoma"/>
      <charset val="1"/>
    </font>
    <font>
      <b/>
      <sz val="9"/>
      <color indexed="81"/>
      <name val="Tahoma"/>
      <charset val="1"/>
    </font>
    <font>
      <b/>
      <i/>
      <sz val="8"/>
      <name val="Tahoma"/>
      <family val="2"/>
    </font>
    <font>
      <b/>
      <i/>
      <sz val="10"/>
      <name val="Tahoma"/>
      <family val="2"/>
    </font>
    <font>
      <i/>
      <sz val="8"/>
      <name val="Tahoma"/>
      <family val="2"/>
    </font>
    <font>
      <sz val="10"/>
      <name val="Times New Roman"/>
      <family val="1"/>
    </font>
    <font>
      <sz val="10"/>
      <name val="Arial"/>
    </font>
    <font>
      <sz val="10"/>
      <name val="Times New Roman"/>
    </font>
    <font>
      <sz val="8"/>
      <name val="Arial"/>
      <family val="2"/>
    </font>
    <font>
      <sz val="9"/>
      <name val="Arial"/>
      <family val="2"/>
    </font>
    <font>
      <b/>
      <sz val="11"/>
      <color indexed="8"/>
      <name val="Calibri"/>
      <family val="2"/>
    </font>
    <font>
      <b/>
      <i/>
      <sz val="16"/>
      <color theme="1"/>
      <name val="Calibri"/>
      <family val="2"/>
      <scheme val="minor"/>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A7F9CE"/>
        <bgColor indexed="64"/>
      </patternFill>
    </fill>
    <fill>
      <patternFill patternType="solid">
        <fgColor indexed="53"/>
        <bgColor indexed="64"/>
      </patternFill>
    </fill>
    <fill>
      <patternFill patternType="solid">
        <fgColor indexed="13"/>
        <bgColor indexed="64"/>
      </patternFill>
    </fill>
    <fill>
      <patternFill patternType="solid">
        <fgColor theme="0" tint="-0.34998626667073579"/>
        <bgColor indexed="64"/>
      </patternFill>
    </fill>
    <fill>
      <patternFill patternType="solid">
        <fgColor rgb="FFC0000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4">
    <xf numFmtId="0" fontId="0" fillId="0" borderId="0"/>
    <xf numFmtId="165"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6" fontId="4"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0" fontId="3" fillId="0" borderId="0"/>
    <xf numFmtId="0" fontId="42" fillId="0" borderId="0"/>
    <xf numFmtId="43" fontId="3"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0" fontId="43" fillId="0" borderId="0"/>
    <xf numFmtId="0" fontId="44" fillId="0" borderId="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91">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7" fontId="9" fillId="0" borderId="15" xfId="7" applyNumberFormat="1" applyFont="1" applyFill="1" applyBorder="1" applyAlignment="1" applyProtection="1">
      <alignment vertical="center"/>
      <protection locked="0"/>
    </xf>
    <xf numFmtId="167" fontId="9" fillId="4" borderId="15" xfId="7" applyNumberFormat="1" applyFont="1" applyFill="1" applyBorder="1" applyProtection="1">
      <protection hidden="1"/>
    </xf>
    <xf numFmtId="167" fontId="9" fillId="5" borderId="15" xfId="7" applyNumberFormat="1" applyFont="1" applyFill="1" applyBorder="1" applyAlignment="1" applyProtection="1">
      <alignment vertical="center"/>
      <protection locked="0"/>
    </xf>
    <xf numFmtId="167" fontId="9" fillId="3" borderId="15" xfId="7" applyNumberFormat="1" applyFont="1" applyFill="1" applyBorder="1" applyAlignment="1" applyProtection="1">
      <alignment vertical="center"/>
      <protection locked="0"/>
    </xf>
    <xf numFmtId="167" fontId="9" fillId="4" borderId="16" xfId="7" applyNumberFormat="1" applyFont="1" applyFill="1" applyBorder="1" applyProtection="1">
      <protection hidden="1"/>
    </xf>
    <xf numFmtId="167" fontId="9" fillId="0" borderId="16" xfId="7" applyNumberFormat="1" applyFont="1" applyFill="1" applyBorder="1" applyAlignment="1" applyProtection="1">
      <alignment vertical="center"/>
      <protection locked="0"/>
    </xf>
    <xf numFmtId="167" fontId="9" fillId="5" borderId="16" xfId="7" applyNumberFormat="1" applyFont="1" applyFill="1" applyBorder="1" applyAlignment="1" applyProtection="1">
      <alignment vertical="center"/>
      <protection locked="0"/>
    </xf>
    <xf numFmtId="167" fontId="9" fillId="3" borderId="16" xfId="7" applyNumberFormat="1" applyFont="1" applyFill="1" applyBorder="1" applyAlignment="1" applyProtection="1">
      <alignment vertical="center"/>
      <protection locked="0"/>
    </xf>
    <xf numFmtId="167" fontId="14" fillId="2" borderId="17" xfId="7" applyNumberFormat="1" applyFont="1" applyFill="1" applyBorder="1" applyAlignment="1" applyProtection="1">
      <alignment vertical="center"/>
    </xf>
    <xf numFmtId="167"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10" fillId="0" borderId="21" xfId="7" applyFont="1" applyFill="1" applyBorder="1" applyAlignment="1" applyProtection="1">
      <alignment horizontal="center" vertical="center"/>
      <protection hidden="1"/>
    </xf>
    <xf numFmtId="167" fontId="14" fillId="2" borderId="15" xfId="7" applyNumberFormat="1" applyFont="1" applyFill="1" applyBorder="1" applyAlignment="1" applyProtection="1">
      <alignment vertical="center"/>
    </xf>
    <xf numFmtId="167"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right"/>
    </xf>
    <xf numFmtId="0" fontId="3" fillId="0" borderId="24" xfId="7" applyFont="1" applyFill="1" applyBorder="1"/>
    <xf numFmtId="0" fontId="3" fillId="0" borderId="0" xfId="7" applyFont="1" applyFill="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14" fontId="30" fillId="0" borderId="15" xfId="8" applyNumberFormat="1" applyFont="1" applyBorder="1" applyAlignment="1" applyProtection="1">
      <alignment horizontal="center" vertical="center"/>
      <protection locked="0"/>
    </xf>
    <xf numFmtId="0" fontId="14" fillId="3" borderId="15" xfId="7" applyFont="1" applyFill="1" applyBorder="1" applyAlignment="1" applyProtection="1">
      <alignment horizontal="center" vertical="center" wrapText="1"/>
      <protection hidden="1"/>
    </xf>
    <xf numFmtId="167" fontId="9" fillId="0" borderId="2" xfId="7" applyNumberFormat="1" applyFont="1" applyFill="1" applyBorder="1" applyAlignment="1" applyProtection="1">
      <alignment vertical="center"/>
      <protection locked="0"/>
    </xf>
    <xf numFmtId="0" fontId="14" fillId="2" borderId="15" xfId="7" applyFont="1" applyFill="1" applyBorder="1" applyAlignment="1" applyProtection="1">
      <alignment horizontal="center" vertical="center" wrapText="1"/>
      <protection hidden="1"/>
    </xf>
    <xf numFmtId="0" fontId="3" fillId="0" borderId="24" xfId="7" applyFont="1" applyFill="1" applyBorder="1" applyAlignment="1">
      <alignment horizontal="left"/>
    </xf>
    <xf numFmtId="0" fontId="14" fillId="2" borderId="15" xfId="7" applyFon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0" fontId="0" fillId="0" borderId="11" xfId="0" applyBorder="1" applyAlignment="1">
      <alignment vertical="center"/>
    </xf>
    <xf numFmtId="0" fontId="34" fillId="0" borderId="29" xfId="0" applyFont="1" applyBorder="1" applyAlignment="1">
      <alignment horizontal="center" vertical="center"/>
    </xf>
    <xf numFmtId="0" fontId="34" fillId="12" borderId="29" xfId="0" applyFont="1" applyFill="1" applyBorder="1" applyAlignment="1">
      <alignment horizontal="center" vertical="center"/>
    </xf>
    <xf numFmtId="0" fontId="34" fillId="12" borderId="40" xfId="0" applyFont="1" applyFill="1" applyBorder="1" applyAlignment="1">
      <alignment horizontal="center" vertical="center" wrapText="1"/>
    </xf>
    <xf numFmtId="0" fontId="34" fillId="12" borderId="106" xfId="0" applyFont="1" applyFill="1" applyBorder="1" applyAlignment="1">
      <alignment horizontal="center" vertical="center"/>
    </xf>
    <xf numFmtId="0" fontId="34" fillId="12" borderId="29" xfId="0" applyFont="1" applyFill="1" applyBorder="1" applyAlignment="1">
      <alignment horizontal="center" vertical="center" wrapText="1"/>
    </xf>
    <xf numFmtId="0" fontId="34" fillId="13" borderId="106" xfId="0" applyFont="1" applyFill="1" applyBorder="1" applyAlignment="1">
      <alignment horizontal="center" vertical="center"/>
    </xf>
    <xf numFmtId="0" fontId="34" fillId="13" borderId="29" xfId="0" applyFont="1" applyFill="1" applyBorder="1" applyAlignment="1">
      <alignment horizontal="center" vertical="center"/>
    </xf>
    <xf numFmtId="0" fontId="34" fillId="13" borderId="41" xfId="0" applyFont="1" applyFill="1" applyBorder="1" applyAlignment="1">
      <alignment horizontal="center" vertical="center" wrapText="1"/>
    </xf>
    <xf numFmtId="0" fontId="34" fillId="14" borderId="26" xfId="0" applyFont="1" applyFill="1" applyBorder="1" applyAlignment="1">
      <alignment horizontal="center" vertical="center"/>
    </xf>
    <xf numFmtId="0" fontId="34" fillId="14" borderId="27" xfId="0" applyFont="1" applyFill="1" applyBorder="1" applyAlignment="1">
      <alignment horizontal="center" vertical="center"/>
    </xf>
    <xf numFmtId="0" fontId="34" fillId="14" borderId="33" xfId="0" applyFont="1" applyFill="1" applyBorder="1" applyAlignment="1">
      <alignment horizontal="center" vertical="center" wrapText="1"/>
    </xf>
    <xf numFmtId="0" fontId="35" fillId="0" borderId="0" xfId="0" applyFont="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wrapText="1"/>
    </xf>
    <xf numFmtId="44" fontId="1" fillId="12" borderId="13" xfId="10" applyFont="1" applyFill="1" applyBorder="1" applyAlignment="1">
      <alignment vertical="center"/>
    </xf>
    <xf numFmtId="0" fontId="0" fillId="12" borderId="13" xfId="0" applyFont="1" applyFill="1" applyBorder="1" applyAlignment="1">
      <alignment vertical="center"/>
    </xf>
    <xf numFmtId="44" fontId="0" fillId="12" borderId="14" xfId="10" applyFont="1" applyFill="1" applyBorder="1" applyAlignment="1">
      <alignment vertical="center"/>
    </xf>
    <xf numFmtId="44" fontId="0" fillId="12" borderId="115" xfId="10" applyFont="1" applyFill="1" applyBorder="1" applyAlignment="1">
      <alignment vertical="center"/>
    </xf>
    <xf numFmtId="44" fontId="1" fillId="13" borderId="115" xfId="10" applyFont="1" applyFill="1" applyBorder="1" applyAlignment="1">
      <alignment vertical="center"/>
    </xf>
    <xf numFmtId="0" fontId="0" fillId="13" borderId="13" xfId="0" applyFill="1" applyBorder="1" applyAlignment="1">
      <alignment vertical="center"/>
    </xf>
    <xf numFmtId="167" fontId="0" fillId="13" borderId="13" xfId="0" applyNumberFormat="1" applyFill="1" applyBorder="1" applyAlignment="1">
      <alignment vertical="center"/>
    </xf>
    <xf numFmtId="167" fontId="1" fillId="14" borderId="13" xfId="10" applyNumberFormat="1" applyFont="1" applyFill="1" applyBorder="1" applyAlignment="1">
      <alignment vertical="center"/>
    </xf>
    <xf numFmtId="0" fontId="0" fillId="14" borderId="13" xfId="0" applyFill="1" applyBorder="1" applyAlignment="1">
      <alignment vertical="center"/>
    </xf>
    <xf numFmtId="167" fontId="0" fillId="14" borderId="14" xfId="0" applyNumberFormat="1" applyFill="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5" xfId="0" applyBorder="1" applyAlignment="1">
      <alignment vertical="center" wrapText="1"/>
    </xf>
    <xf numFmtId="44" fontId="1" fillId="12" borderId="15" xfId="10" applyFont="1" applyFill="1" applyBorder="1" applyAlignment="1">
      <alignment vertical="center"/>
    </xf>
    <xf numFmtId="0" fontId="0" fillId="12" borderId="15" xfId="0" applyFont="1" applyFill="1" applyBorder="1" applyAlignment="1">
      <alignment vertical="center"/>
    </xf>
    <xf numFmtId="44" fontId="0" fillId="12" borderId="16" xfId="10" applyFont="1" applyFill="1" applyBorder="1" applyAlignment="1">
      <alignment vertical="center"/>
    </xf>
    <xf numFmtId="44" fontId="0" fillId="12" borderId="2" xfId="10" applyFont="1" applyFill="1" applyBorder="1" applyAlignment="1">
      <alignment vertical="center"/>
    </xf>
    <xf numFmtId="167" fontId="0" fillId="12" borderId="15" xfId="0" applyNumberFormat="1" applyFont="1" applyFill="1" applyBorder="1" applyAlignment="1">
      <alignment vertical="center"/>
    </xf>
    <xf numFmtId="44" fontId="1" fillId="13" borderId="2" xfId="10" applyFont="1" applyFill="1" applyBorder="1" applyAlignment="1">
      <alignment vertical="center"/>
    </xf>
    <xf numFmtId="0" fontId="0" fillId="13" borderId="15" xfId="0" applyFill="1" applyBorder="1" applyAlignment="1">
      <alignment vertical="center"/>
    </xf>
    <xf numFmtId="167" fontId="0" fillId="13" borderId="15" xfId="0" applyNumberFormat="1" applyFill="1" applyBorder="1" applyAlignment="1">
      <alignment vertical="center"/>
    </xf>
    <xf numFmtId="167" fontId="1" fillId="14" borderId="15" xfId="10" applyNumberFormat="1" applyFont="1" applyFill="1" applyBorder="1" applyAlignment="1">
      <alignment vertical="center"/>
    </xf>
    <xf numFmtId="0" fontId="0" fillId="14" borderId="15" xfId="0" applyFill="1" applyBorder="1" applyAlignment="1">
      <alignment vertical="center"/>
    </xf>
    <xf numFmtId="167" fontId="0" fillId="14" borderId="16" xfId="0" applyNumberFormat="1" applyFill="1" applyBorder="1" applyAlignment="1">
      <alignment vertical="center"/>
    </xf>
    <xf numFmtId="167" fontId="1" fillId="12" borderId="15" xfId="10" applyNumberFormat="1" applyFont="1" applyFill="1" applyBorder="1" applyAlignment="1">
      <alignment vertical="center"/>
    </xf>
    <xf numFmtId="10" fontId="0" fillId="12" borderId="16" xfId="10" applyNumberFormat="1" applyFont="1" applyFill="1" applyBorder="1" applyAlignment="1">
      <alignment vertical="center"/>
    </xf>
    <xf numFmtId="167" fontId="1" fillId="12" borderId="2" xfId="10" applyNumberFormat="1" applyFont="1" applyFill="1" applyBorder="1" applyAlignment="1">
      <alignment vertical="center"/>
    </xf>
    <xf numFmtId="10" fontId="0" fillId="13" borderId="15" xfId="0" applyNumberFormat="1" applyFill="1" applyBorder="1" applyAlignment="1">
      <alignment vertical="center"/>
    </xf>
    <xf numFmtId="44" fontId="1" fillId="14" borderId="15" xfId="10" applyFont="1" applyFill="1" applyBorder="1" applyAlignment="1">
      <alignment vertical="center"/>
    </xf>
    <xf numFmtId="44" fontId="0" fillId="14" borderId="15" xfId="10" applyFont="1" applyFill="1" applyBorder="1" applyAlignment="1">
      <alignment vertical="center"/>
    </xf>
    <xf numFmtId="10" fontId="0" fillId="11" borderId="16" xfId="10" applyNumberFormat="1" applyFont="1" applyFill="1" applyBorder="1" applyAlignment="1">
      <alignment vertical="center"/>
    </xf>
    <xf numFmtId="44" fontId="1" fillId="12" borderId="2" xfId="10" applyFont="1" applyFill="1" applyBorder="1" applyAlignment="1">
      <alignment vertical="center"/>
    </xf>
    <xf numFmtId="44" fontId="0" fillId="12" borderId="15" xfId="10" applyFont="1" applyFill="1" applyBorder="1" applyAlignment="1">
      <alignment vertical="center"/>
    </xf>
    <xf numFmtId="10" fontId="0" fillId="12" borderId="16" xfId="0" applyNumberFormat="1" applyFont="1" applyFill="1" applyBorder="1" applyAlignment="1">
      <alignment vertical="center"/>
    </xf>
    <xf numFmtId="4" fontId="1" fillId="13" borderId="2" xfId="2" applyNumberFormat="1" applyFont="1" applyFill="1" applyBorder="1" applyAlignment="1">
      <alignment vertical="center"/>
    </xf>
    <xf numFmtId="44" fontId="0" fillId="13" borderId="15" xfId="0" applyNumberFormat="1" applyFill="1" applyBorder="1" applyAlignment="1">
      <alignment vertical="center"/>
    </xf>
    <xf numFmtId="167" fontId="1" fillId="14" borderId="15" xfId="2" applyNumberFormat="1" applyFont="1" applyFill="1" applyBorder="1" applyAlignment="1">
      <alignment vertical="center"/>
    </xf>
    <xf numFmtId="167" fontId="0" fillId="14" borderId="15" xfId="0" applyNumberFormat="1" applyFill="1" applyBorder="1" applyAlignment="1">
      <alignment vertical="center"/>
    </xf>
    <xf numFmtId="10" fontId="0" fillId="11" borderId="15" xfId="0" applyNumberFormat="1" applyFill="1" applyBorder="1" applyAlignment="1">
      <alignment vertical="center"/>
    </xf>
    <xf numFmtId="0" fontId="0" fillId="0" borderId="15" xfId="0" applyBorder="1" applyAlignment="1">
      <alignment horizontal="left" vertical="center"/>
    </xf>
    <xf numFmtId="0" fontId="0" fillId="11" borderId="15" xfId="0" applyFill="1" applyBorder="1" applyAlignment="1">
      <alignment vertical="center"/>
    </xf>
    <xf numFmtId="0" fontId="0" fillId="0" borderId="17" xfId="0" applyBorder="1" applyAlignment="1">
      <alignment vertical="center" wrapText="1"/>
    </xf>
    <xf numFmtId="44" fontId="1" fillId="12" borderId="17" xfId="10" applyFont="1" applyFill="1" applyBorder="1" applyAlignment="1">
      <alignment vertical="center"/>
    </xf>
    <xf numFmtId="0" fontId="0" fillId="12" borderId="17" xfId="0" applyFont="1" applyFill="1" applyBorder="1" applyAlignment="1">
      <alignment vertical="center"/>
    </xf>
    <xf numFmtId="44" fontId="0" fillId="12" borderId="18" xfId="10" applyFont="1" applyFill="1" applyBorder="1" applyAlignment="1">
      <alignment vertical="center"/>
    </xf>
    <xf numFmtId="44" fontId="1" fillId="12" borderId="32" xfId="10" applyFont="1" applyFill="1" applyBorder="1" applyAlignment="1">
      <alignment vertical="center"/>
    </xf>
    <xf numFmtId="4" fontId="1" fillId="13" borderId="32" xfId="2" applyNumberFormat="1" applyFont="1" applyFill="1" applyBorder="1" applyAlignment="1">
      <alignment vertical="center"/>
    </xf>
    <xf numFmtId="0" fontId="0" fillId="13" borderId="17" xfId="0" applyFill="1" applyBorder="1" applyAlignment="1">
      <alignment vertical="center"/>
    </xf>
    <xf numFmtId="167" fontId="0" fillId="13" borderId="17" xfId="0" applyNumberFormat="1" applyFill="1" applyBorder="1" applyAlignment="1">
      <alignment vertical="center"/>
    </xf>
    <xf numFmtId="167" fontId="1" fillId="14" borderId="17" xfId="2" applyNumberFormat="1" applyFont="1" applyFill="1" applyBorder="1" applyAlignment="1">
      <alignment vertical="center"/>
    </xf>
    <xf numFmtId="0" fontId="0" fillId="14" borderId="17" xfId="0" applyFill="1" applyBorder="1" applyAlignment="1">
      <alignment vertical="center"/>
    </xf>
    <xf numFmtId="167" fontId="0" fillId="14"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43" fontId="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1" fillId="0" borderId="0" xfId="2" applyNumberFormat="1" applyFont="1" applyAlignment="1">
      <alignment vertical="center"/>
    </xf>
    <xf numFmtId="167" fontId="0" fillId="0" borderId="0" xfId="0" applyNumberFormat="1" applyAlignment="1">
      <alignment vertical="center"/>
    </xf>
    <xf numFmtId="2" fontId="0" fillId="0" borderId="0" xfId="0" applyNumberFormat="1" applyAlignment="1">
      <alignment vertical="center"/>
    </xf>
    <xf numFmtId="43" fontId="1" fillId="12" borderId="15" xfId="2" applyFont="1" applyFill="1" applyBorder="1" applyAlignment="1">
      <alignment vertical="center" wrapText="1"/>
    </xf>
    <xf numFmtId="1" fontId="0" fillId="12" borderId="15" xfId="0" applyNumberFormat="1" applyFont="1" applyFill="1" applyBorder="1" applyAlignment="1">
      <alignment vertical="center"/>
    </xf>
    <xf numFmtId="2" fontId="0" fillId="12" borderId="2" xfId="0" applyNumberFormat="1" applyFont="1" applyFill="1" applyBorder="1" applyAlignment="1">
      <alignment vertical="center"/>
    </xf>
    <xf numFmtId="2" fontId="0" fillId="12" borderId="15" xfId="0" applyNumberFormat="1" applyFont="1" applyFill="1" applyBorder="1" applyAlignment="1">
      <alignment vertical="center"/>
    </xf>
    <xf numFmtId="2" fontId="1" fillId="13" borderId="2" xfId="2" applyNumberFormat="1" applyFont="1" applyFill="1" applyBorder="1" applyAlignment="1">
      <alignment vertical="center"/>
    </xf>
    <xf numFmtId="2" fontId="0" fillId="13" borderId="15" xfId="0" applyNumberFormat="1" applyFill="1" applyBorder="1" applyAlignment="1">
      <alignment vertical="center"/>
    </xf>
    <xf numFmtId="1" fontId="1" fillId="13" borderId="2" xfId="2" applyNumberFormat="1" applyFont="1" applyFill="1" applyBorder="1" applyAlignment="1">
      <alignment vertical="center"/>
    </xf>
    <xf numFmtId="168" fontId="1" fillId="11" borderId="2" xfId="2" applyNumberFormat="1" applyFont="1" applyFill="1" applyBorder="1" applyAlignment="1">
      <alignment vertical="center"/>
    </xf>
    <xf numFmtId="10" fontId="0" fillId="14" borderId="16" xfId="0" applyNumberFormat="1" applyFill="1" applyBorder="1" applyAlignment="1">
      <alignment vertical="center"/>
    </xf>
    <xf numFmtId="0" fontId="0" fillId="15" borderId="17" xfId="0" applyFill="1" applyBorder="1" applyAlignment="1">
      <alignment vertical="center" wrapText="1"/>
    </xf>
    <xf numFmtId="43" fontId="1" fillId="15" borderId="17" xfId="2" applyFont="1" applyFill="1" applyBorder="1" applyAlignment="1">
      <alignment vertical="center"/>
    </xf>
    <xf numFmtId="0" fontId="0" fillId="15" borderId="17" xfId="0" applyFont="1" applyFill="1" applyBorder="1" applyAlignment="1">
      <alignment vertical="center"/>
    </xf>
    <xf numFmtId="0" fontId="0" fillId="15" borderId="18" xfId="0" applyNumberFormat="1" applyFont="1" applyFill="1" applyBorder="1" applyAlignment="1">
      <alignment vertical="center"/>
    </xf>
    <xf numFmtId="2" fontId="0" fillId="15" borderId="32" xfId="0" applyNumberFormat="1" applyFont="1" applyFill="1" applyBorder="1" applyAlignment="1">
      <alignment vertical="center"/>
    </xf>
    <xf numFmtId="2" fontId="0" fillId="15" borderId="17" xfId="0" applyNumberFormat="1" applyFont="1" applyFill="1" applyBorder="1" applyAlignment="1">
      <alignment vertical="center"/>
    </xf>
    <xf numFmtId="2" fontId="1" fillId="15" borderId="32" xfId="2" applyNumberFormat="1" applyFont="1" applyFill="1" applyBorder="1" applyAlignment="1">
      <alignment vertical="center"/>
    </xf>
    <xf numFmtId="2" fontId="0" fillId="15" borderId="17" xfId="0" applyNumberFormat="1" applyFill="1" applyBorder="1" applyAlignment="1">
      <alignment vertical="center"/>
    </xf>
    <xf numFmtId="167" fontId="1" fillId="15" borderId="17" xfId="2" applyNumberFormat="1" applyFont="1" applyFill="1" applyBorder="1" applyAlignment="1">
      <alignment vertical="center"/>
    </xf>
    <xf numFmtId="0" fontId="0" fillId="15" borderId="17" xfId="0" applyFill="1" applyBorder="1" applyAlignment="1">
      <alignment vertical="center"/>
    </xf>
    <xf numFmtId="167" fontId="0" fillId="15" borderId="18" xfId="0" applyNumberFormat="1" applyFill="1" applyBorder="1" applyAlignment="1">
      <alignment vertical="center"/>
    </xf>
    <xf numFmtId="167" fontId="0" fillId="0" borderId="0" xfId="0" applyNumberFormat="1" applyBorder="1" applyAlignment="1">
      <alignment vertical="center"/>
    </xf>
    <xf numFmtId="4" fontId="1" fillId="0" borderId="0" xfId="2" applyNumberFormat="1" applyFont="1" applyBorder="1" applyAlignment="1">
      <alignment vertical="center"/>
    </xf>
    <xf numFmtId="2" fontId="0" fillId="0" borderId="0" xfId="0" applyNumberFormat="1" applyBorder="1" applyAlignment="1">
      <alignment vertical="center"/>
    </xf>
    <xf numFmtId="44" fontId="1" fillId="12" borderId="115" xfId="10" applyFont="1" applyFill="1" applyBorder="1" applyAlignment="1">
      <alignment vertical="center"/>
    </xf>
    <xf numFmtId="167" fontId="1" fillId="13" borderId="115" xfId="10" applyNumberFormat="1" applyFont="1" applyFill="1" applyBorder="1" applyAlignment="1">
      <alignment vertical="center"/>
    </xf>
    <xf numFmtId="167" fontId="1" fillId="13" borderId="2" xfId="10" applyNumberFormat="1" applyFont="1" applyFill="1" applyBorder="1" applyAlignment="1">
      <alignment vertical="center"/>
    </xf>
    <xf numFmtId="167" fontId="1" fillId="13" borderId="2" xfId="2" applyNumberFormat="1" applyFont="1" applyFill="1" applyBorder="1" applyAlignment="1">
      <alignment vertical="center"/>
    </xf>
    <xf numFmtId="167" fontId="1" fillId="13" borderId="32" xfId="2" applyNumberFormat="1" applyFont="1" applyFill="1" applyBorder="1" applyAlignment="1">
      <alignment vertical="center"/>
    </xf>
    <xf numFmtId="0" fontId="1" fillId="0" borderId="0" xfId="0" applyFont="1" applyBorder="1" applyAlignment="1">
      <alignment vertical="center" wrapText="1"/>
    </xf>
    <xf numFmtId="43" fontId="1" fillId="0" borderId="0" xfId="2" applyFont="1" applyBorder="1" applyAlignment="1">
      <alignment vertical="center" wrapText="1"/>
    </xf>
    <xf numFmtId="0" fontId="0" fillId="15" borderId="13" xfId="0" applyFill="1" applyBorder="1" applyAlignment="1">
      <alignment horizontal="center" vertical="center"/>
    </xf>
    <xf numFmtId="0" fontId="0" fillId="15" borderId="13" xfId="0" applyFill="1" applyBorder="1" applyAlignment="1">
      <alignment vertical="center" wrapText="1"/>
    </xf>
    <xf numFmtId="44" fontId="1" fillId="15" borderId="13" xfId="10" applyFont="1" applyFill="1" applyBorder="1" applyAlignment="1">
      <alignment vertical="center"/>
    </xf>
    <xf numFmtId="0" fontId="0" fillId="15" borderId="13" xfId="0" applyFont="1" applyFill="1" applyBorder="1" applyAlignment="1">
      <alignment vertical="center"/>
    </xf>
    <xf numFmtId="44" fontId="0" fillId="15" borderId="14" xfId="10" applyFont="1" applyFill="1" applyBorder="1" applyAlignment="1">
      <alignment vertical="center"/>
    </xf>
    <xf numFmtId="44" fontId="1" fillId="15" borderId="115" xfId="10" applyFont="1" applyFill="1" applyBorder="1" applyAlignment="1">
      <alignment vertical="center"/>
    </xf>
    <xf numFmtId="7" fontId="1" fillId="15" borderId="115" xfId="2" applyNumberFormat="1" applyFont="1" applyFill="1" applyBorder="1" applyAlignment="1">
      <alignment vertical="center"/>
    </xf>
    <xf numFmtId="0" fontId="0" fillId="15" borderId="13" xfId="0" applyFill="1" applyBorder="1" applyAlignment="1">
      <alignment vertical="center"/>
    </xf>
    <xf numFmtId="167" fontId="0" fillId="15" borderId="13" xfId="0" applyNumberFormat="1" applyFill="1" applyBorder="1" applyAlignment="1">
      <alignment vertical="center"/>
    </xf>
    <xf numFmtId="167" fontId="1" fillId="15" borderId="13" xfId="2" applyNumberFormat="1" applyFont="1" applyFill="1" applyBorder="1" applyAlignment="1">
      <alignment vertical="center"/>
    </xf>
    <xf numFmtId="167" fontId="0" fillId="15" borderId="14" xfId="0" applyNumberFormat="1" applyFill="1"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44" fontId="1" fillId="13" borderId="32" xfId="10" applyFont="1" applyFill="1" applyBorder="1" applyAlignment="1">
      <alignment vertical="center"/>
    </xf>
    <xf numFmtId="167" fontId="1" fillId="14" borderId="17" xfId="10" applyNumberFormat="1" applyFont="1" applyFill="1" applyBorder="1" applyAlignment="1">
      <alignment vertical="center"/>
    </xf>
    <xf numFmtId="0" fontId="0" fillId="0" borderId="13" xfId="0" applyBorder="1" applyAlignment="1">
      <alignment horizontal="left" vertical="center"/>
    </xf>
    <xf numFmtId="0" fontId="0" fillId="0" borderId="17" xfId="0" applyBorder="1" applyAlignment="1">
      <alignment vertical="center"/>
    </xf>
    <xf numFmtId="7" fontId="1" fillId="13" borderId="32" xfId="2" applyNumberFormat="1" applyFont="1" applyFill="1" applyBorder="1" applyAlignment="1">
      <alignment vertical="center"/>
    </xf>
    <xf numFmtId="4" fontId="1" fillId="14" borderId="13" xfId="10" applyNumberFormat="1" applyFont="1" applyFill="1" applyBorder="1" applyAlignment="1">
      <alignment vertical="center"/>
    </xf>
    <xf numFmtId="167" fontId="0" fillId="14" borderId="13" xfId="0" applyNumberFormat="1" applyFill="1" applyBorder="1" applyAlignment="1">
      <alignment vertical="center"/>
    </xf>
    <xf numFmtId="44" fontId="0" fillId="13" borderId="15" xfId="10" applyFont="1" applyFill="1" applyBorder="1" applyAlignment="1">
      <alignment vertical="center"/>
    </xf>
    <xf numFmtId="3" fontId="0" fillId="13" borderId="15" xfId="0" applyNumberFormat="1" applyFill="1" applyBorder="1" applyAlignment="1">
      <alignment vertical="center"/>
    </xf>
    <xf numFmtId="4" fontId="1" fillId="14" borderId="15" xfId="10" applyNumberFormat="1" applyFont="1" applyFill="1" applyBorder="1" applyAlignment="1">
      <alignment vertical="center"/>
    </xf>
    <xf numFmtId="1" fontId="0" fillId="14" borderId="15" xfId="0" applyNumberFormat="1" applyFill="1" applyBorder="1" applyAlignment="1">
      <alignment vertical="center"/>
    </xf>
    <xf numFmtId="0" fontId="0" fillId="15" borderId="15" xfId="0" applyFill="1" applyBorder="1" applyAlignment="1">
      <alignment vertical="center" wrapText="1"/>
    </xf>
    <xf numFmtId="44" fontId="1" fillId="15" borderId="15" xfId="10" applyFont="1" applyFill="1" applyBorder="1" applyAlignment="1">
      <alignment vertical="center"/>
    </xf>
    <xf numFmtId="0" fontId="0" fillId="15" borderId="15" xfId="0" applyFont="1" applyFill="1" applyBorder="1" applyAlignment="1">
      <alignment vertical="center"/>
    </xf>
    <xf numFmtId="44" fontId="0" fillId="15" borderId="16" xfId="10" applyFont="1" applyFill="1" applyBorder="1" applyAlignment="1">
      <alignment vertical="center"/>
    </xf>
    <xf numFmtId="44" fontId="1" fillId="15" borderId="2" xfId="10" applyFont="1" applyFill="1" applyBorder="1" applyAlignment="1">
      <alignment vertical="center"/>
    </xf>
    <xf numFmtId="7" fontId="1" fillId="15" borderId="2" xfId="2" applyNumberFormat="1" applyFont="1" applyFill="1" applyBorder="1" applyAlignment="1">
      <alignment vertical="center"/>
    </xf>
    <xf numFmtId="0" fontId="0" fillId="15" borderId="15" xfId="0" applyFill="1" applyBorder="1" applyAlignment="1">
      <alignment vertical="center"/>
    </xf>
    <xf numFmtId="167" fontId="0" fillId="15" borderId="15" xfId="0" applyNumberFormat="1" applyFill="1" applyBorder="1" applyAlignment="1">
      <alignment vertical="center"/>
    </xf>
    <xf numFmtId="4" fontId="1" fillId="15" borderId="15" xfId="2" applyNumberFormat="1" applyFont="1" applyFill="1" applyBorder="1" applyAlignment="1">
      <alignment vertical="center"/>
    </xf>
    <xf numFmtId="0" fontId="1" fillId="15" borderId="17" xfId="0" applyFont="1" applyFill="1" applyBorder="1" applyAlignment="1">
      <alignment vertical="center" wrapText="1"/>
    </xf>
    <xf numFmtId="44" fontId="1" fillId="15" borderId="17" xfId="10" applyFont="1" applyFill="1" applyBorder="1" applyAlignment="1">
      <alignment vertical="center"/>
    </xf>
    <xf numFmtId="44" fontId="0" fillId="15" borderId="18" xfId="10" applyFont="1" applyFill="1" applyBorder="1" applyAlignment="1">
      <alignment vertical="center"/>
    </xf>
    <xf numFmtId="44" fontId="1" fillId="15" borderId="32" xfId="10" applyFont="1" applyFill="1" applyBorder="1" applyAlignment="1">
      <alignment vertical="center"/>
    </xf>
    <xf numFmtId="7" fontId="1" fillId="15" borderId="32" xfId="2" applyNumberFormat="1" applyFont="1" applyFill="1" applyBorder="1" applyAlignment="1">
      <alignment vertical="center"/>
    </xf>
    <xf numFmtId="167" fontId="0" fillId="15" borderId="17" xfId="0" applyNumberFormat="1" applyFill="1" applyBorder="1" applyAlignment="1">
      <alignment vertical="center"/>
    </xf>
    <xf numFmtId="4" fontId="1" fillId="15" borderId="17" xfId="2" applyNumberFormat="1" applyFont="1" applyFill="1" applyBorder="1" applyAlignment="1">
      <alignment vertical="center"/>
    </xf>
    <xf numFmtId="167" fontId="1" fillId="13" borderId="115" xfId="2" applyNumberFormat="1" applyFont="1" applyFill="1" applyBorder="1" applyAlignment="1">
      <alignment vertical="center"/>
    </xf>
    <xf numFmtId="167" fontId="1" fillId="14" borderId="13" xfId="2" applyNumberFormat="1" applyFont="1" applyFill="1" applyBorder="1" applyAlignment="1">
      <alignment vertical="center"/>
    </xf>
    <xf numFmtId="169" fontId="1" fillId="13" borderId="2" xfId="10" applyNumberFormat="1" applyFont="1" applyFill="1" applyBorder="1" applyAlignment="1">
      <alignment vertical="center"/>
    </xf>
    <xf numFmtId="1" fontId="0" fillId="13" borderId="15" xfId="0" applyNumberFormat="1" applyFill="1" applyBorder="1" applyAlignment="1">
      <alignment vertical="center"/>
    </xf>
    <xf numFmtId="3" fontId="1" fillId="14" borderId="15" xfId="2" applyNumberFormat="1" applyFont="1" applyFill="1" applyBorder="1" applyAlignment="1">
      <alignment vertical="center"/>
    </xf>
    <xf numFmtId="3" fontId="0" fillId="14" borderId="15" xfId="0" applyNumberFormat="1" applyFill="1" applyBorder="1" applyAlignment="1">
      <alignment vertical="center"/>
    </xf>
    <xf numFmtId="0" fontId="0" fillId="15" borderId="15" xfId="0" applyFill="1" applyBorder="1" applyAlignment="1">
      <alignment horizontal="center" vertical="center"/>
    </xf>
    <xf numFmtId="0" fontId="0" fillId="15" borderId="15" xfId="0" applyFill="1" applyBorder="1" applyAlignment="1">
      <alignment horizontal="left" vertical="center" wrapText="1"/>
    </xf>
    <xf numFmtId="167" fontId="1" fillId="15" borderId="2" xfId="10" applyNumberFormat="1" applyFont="1" applyFill="1" applyBorder="1" applyAlignment="1">
      <alignment vertical="center"/>
    </xf>
    <xf numFmtId="167" fontId="1" fillId="15" borderId="15" xfId="10" applyNumberFormat="1" applyFont="1" applyFill="1" applyBorder="1" applyAlignment="1">
      <alignment vertical="center"/>
    </xf>
    <xf numFmtId="167" fontId="0" fillId="15" borderId="16" xfId="0" applyNumberFormat="1" applyFill="1" applyBorder="1" applyAlignment="1">
      <alignment vertical="center"/>
    </xf>
    <xf numFmtId="0" fontId="0" fillId="15" borderId="17" xfId="0" applyFill="1" applyBorder="1" applyAlignment="1">
      <alignment horizontal="center" vertical="center"/>
    </xf>
    <xf numFmtId="167" fontId="1" fillId="15" borderId="32" xfId="2" applyNumberFormat="1" applyFont="1" applyFill="1" applyBorder="1" applyAlignment="1">
      <alignment vertical="center"/>
    </xf>
    <xf numFmtId="167" fontId="1" fillId="15" borderId="115" xfId="2" applyNumberFormat="1" applyFont="1" applyFill="1" applyBorder="1" applyAlignment="1">
      <alignment vertical="center"/>
    </xf>
    <xf numFmtId="0" fontId="0" fillId="0" borderId="38" xfId="0"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wrapText="1"/>
    </xf>
    <xf numFmtId="44" fontId="1" fillId="12" borderId="35" xfId="10" applyFont="1" applyFill="1" applyBorder="1" applyAlignment="1">
      <alignment vertical="center"/>
    </xf>
    <xf numFmtId="0" fontId="0" fillId="12" borderId="35" xfId="0" applyFont="1" applyFill="1" applyBorder="1" applyAlignment="1">
      <alignment vertical="center"/>
    </xf>
    <xf numFmtId="44" fontId="0" fillId="12" borderId="39" xfId="10" applyFont="1" applyFill="1" applyBorder="1" applyAlignment="1">
      <alignment vertical="center"/>
    </xf>
    <xf numFmtId="44" fontId="1" fillId="12" borderId="36" xfId="10" applyFont="1" applyFill="1" applyBorder="1" applyAlignment="1">
      <alignment vertical="center"/>
    </xf>
    <xf numFmtId="167" fontId="1" fillId="13" borderId="36" xfId="10" applyNumberFormat="1" applyFont="1" applyFill="1" applyBorder="1" applyAlignment="1">
      <alignment vertical="center"/>
    </xf>
    <xf numFmtId="0" fontId="0" fillId="13" borderId="35" xfId="0" applyFill="1" applyBorder="1" applyAlignment="1">
      <alignment vertical="center"/>
    </xf>
    <xf numFmtId="167" fontId="0" fillId="13" borderId="35" xfId="0" applyNumberFormat="1" applyFill="1" applyBorder="1" applyAlignment="1">
      <alignment vertical="center"/>
    </xf>
    <xf numFmtId="167" fontId="1" fillId="14" borderId="35" xfId="10" applyNumberFormat="1" applyFont="1" applyFill="1" applyBorder="1" applyAlignment="1">
      <alignment vertical="center"/>
    </xf>
    <xf numFmtId="0" fontId="0" fillId="14" borderId="35" xfId="0" applyFill="1" applyBorder="1" applyAlignment="1">
      <alignment vertical="center"/>
    </xf>
    <xf numFmtId="167" fontId="0" fillId="14" borderId="39" xfId="0" applyNumberFormat="1" applyFill="1" applyBorder="1" applyAlignment="1">
      <alignment vertical="center"/>
    </xf>
    <xf numFmtId="0" fontId="0" fillId="0" borderId="108" xfId="0" applyBorder="1" applyAlignment="1">
      <alignment vertical="center" wrapText="1"/>
    </xf>
    <xf numFmtId="167" fontId="1" fillId="12" borderId="108" xfId="10" applyNumberFormat="1" applyFont="1" applyFill="1" applyBorder="1" applyAlignment="1">
      <alignment vertical="center"/>
    </xf>
    <xf numFmtId="0" fontId="0" fillId="12" borderId="108" xfId="0" applyFont="1" applyFill="1" applyBorder="1" applyAlignment="1">
      <alignment vertical="center"/>
    </xf>
    <xf numFmtId="44" fontId="0" fillId="12" borderId="110" xfId="10" applyFont="1" applyFill="1" applyBorder="1" applyAlignment="1">
      <alignment vertical="center"/>
    </xf>
    <xf numFmtId="167" fontId="1" fillId="12" borderId="105" xfId="10" applyNumberFormat="1" applyFont="1" applyFill="1" applyBorder="1" applyAlignment="1">
      <alignment vertical="center"/>
    </xf>
    <xf numFmtId="167" fontId="1" fillId="13" borderId="105" xfId="10" applyNumberFormat="1" applyFont="1" applyFill="1" applyBorder="1" applyAlignment="1">
      <alignment vertical="center"/>
    </xf>
    <xf numFmtId="0" fontId="0" fillId="13" borderId="108" xfId="0" applyFill="1" applyBorder="1" applyAlignment="1">
      <alignment vertical="center"/>
    </xf>
    <xf numFmtId="167" fontId="0" fillId="13" borderId="108" xfId="0" applyNumberFormat="1" applyFill="1" applyBorder="1" applyAlignment="1">
      <alignment vertical="center"/>
    </xf>
    <xf numFmtId="167" fontId="1" fillId="14" borderId="108" xfId="10" applyNumberFormat="1" applyFont="1" applyFill="1" applyBorder="1" applyAlignment="1">
      <alignment vertical="center"/>
    </xf>
    <xf numFmtId="0" fontId="0" fillId="14" borderId="108" xfId="0" applyFill="1" applyBorder="1" applyAlignment="1">
      <alignment vertical="center"/>
    </xf>
    <xf numFmtId="167" fontId="0" fillId="14" borderId="110" xfId="0" applyNumberFormat="1" applyFill="1" applyBorder="1" applyAlignment="1">
      <alignment vertical="center"/>
    </xf>
    <xf numFmtId="167" fontId="1" fillId="12" borderId="15" xfId="2" applyNumberFormat="1" applyFont="1" applyFill="1" applyBorder="1" applyAlignment="1">
      <alignment vertical="center"/>
    </xf>
    <xf numFmtId="167" fontId="1" fillId="12" borderId="2" xfId="2" applyNumberFormat="1" applyFont="1" applyFill="1" applyBorder="1" applyAlignment="1">
      <alignment vertical="center"/>
    </xf>
    <xf numFmtId="167" fontId="1" fillId="15" borderId="15" xfId="2" applyNumberFormat="1" applyFont="1" applyFill="1" applyBorder="1" applyAlignment="1">
      <alignment vertical="center"/>
    </xf>
    <xf numFmtId="167" fontId="1" fillId="15" borderId="2" xfId="2" applyNumberFormat="1" applyFont="1" applyFill="1" applyBorder="1" applyAlignment="1">
      <alignment vertical="center"/>
    </xf>
    <xf numFmtId="2" fontId="0" fillId="15" borderId="15" xfId="0" applyNumberFormat="1" applyFont="1" applyFill="1" applyBorder="1" applyAlignment="1">
      <alignment vertical="center"/>
    </xf>
    <xf numFmtId="44" fontId="0" fillId="15" borderId="15" xfId="10" applyFont="1" applyFill="1" applyBorder="1" applyAlignment="1">
      <alignment vertical="center"/>
    </xf>
    <xf numFmtId="167" fontId="1" fillId="12" borderId="17" xfId="2" applyNumberFormat="1" applyFont="1" applyFill="1" applyBorder="1" applyAlignment="1">
      <alignment vertical="center"/>
    </xf>
    <xf numFmtId="167" fontId="0" fillId="12" borderId="17" xfId="0" applyNumberFormat="1" applyFont="1" applyFill="1" applyBorder="1" applyAlignment="1">
      <alignment vertical="center"/>
    </xf>
    <xf numFmtId="10" fontId="0" fillId="12" borderId="18" xfId="10" applyNumberFormat="1" applyFont="1" applyFill="1" applyBorder="1" applyAlignment="1">
      <alignment vertical="center"/>
    </xf>
    <xf numFmtId="167" fontId="0" fillId="12" borderId="32" xfId="0" applyNumberFormat="1" applyFont="1" applyFill="1" applyBorder="1" applyAlignment="1">
      <alignment vertical="center"/>
    </xf>
    <xf numFmtId="10" fontId="0" fillId="13" borderId="17" xfId="0" applyNumberFormat="1" applyFill="1" applyBorder="1" applyAlignment="1">
      <alignment vertical="center"/>
    </xf>
    <xf numFmtId="10" fontId="0" fillId="14" borderId="18" xfId="0" applyNumberFormat="1" applyFill="1" applyBorder="1" applyAlignment="1">
      <alignment vertical="center"/>
    </xf>
    <xf numFmtId="43" fontId="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1" fillId="0" borderId="0" xfId="2" applyNumberFormat="1" applyFont="1" applyFill="1"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0" fillId="15" borderId="27" xfId="0" applyFill="1" applyBorder="1" applyAlignment="1">
      <alignment horizontal="center" vertical="center"/>
    </xf>
    <xf numFmtId="0" fontId="0" fillId="15" borderId="27" xfId="0" applyFill="1" applyBorder="1" applyAlignment="1">
      <alignment vertical="center" wrapText="1"/>
    </xf>
    <xf numFmtId="167" fontId="1" fillId="15" borderId="27" xfId="2" applyNumberFormat="1" applyFont="1" applyFill="1" applyBorder="1" applyAlignment="1">
      <alignment vertical="center"/>
    </xf>
    <xf numFmtId="0" fontId="0" fillId="15" borderId="27" xfId="0" applyFont="1" applyFill="1" applyBorder="1" applyAlignment="1">
      <alignment vertical="center"/>
    </xf>
    <xf numFmtId="167" fontId="0" fillId="15" borderId="33" xfId="0" applyNumberFormat="1" applyFont="1" applyFill="1" applyBorder="1" applyAlignment="1">
      <alignment vertical="center"/>
    </xf>
    <xf numFmtId="167" fontId="0" fillId="15" borderId="117" xfId="0" applyNumberFormat="1" applyFont="1" applyFill="1" applyBorder="1" applyAlignment="1">
      <alignment vertical="center"/>
    </xf>
    <xf numFmtId="167" fontId="1" fillId="15" borderId="117" xfId="2" applyNumberFormat="1" applyFont="1" applyFill="1" applyBorder="1" applyAlignment="1">
      <alignment vertical="center"/>
    </xf>
    <xf numFmtId="0" fontId="0" fillId="15" borderId="27" xfId="0" applyFill="1" applyBorder="1" applyAlignment="1">
      <alignment vertical="center"/>
    </xf>
    <xf numFmtId="167" fontId="0" fillId="15" borderId="27" xfId="0" applyNumberFormat="1" applyFill="1" applyBorder="1" applyAlignment="1">
      <alignment vertical="center"/>
    </xf>
    <xf numFmtId="167" fontId="0" fillId="15" borderId="33" xfId="0" applyNumberFormat="1" applyFill="1" applyBorder="1" applyAlignment="1">
      <alignment vertical="center"/>
    </xf>
    <xf numFmtId="167" fontId="1" fillId="12" borderId="13" xfId="10" applyNumberFormat="1" applyFont="1" applyFill="1" applyBorder="1" applyAlignment="1">
      <alignment vertical="center"/>
    </xf>
    <xf numFmtId="167" fontId="1" fillId="12" borderId="115" xfId="10" applyNumberFormat="1" applyFont="1" applyFill="1" applyBorder="1" applyAlignment="1">
      <alignment vertical="center"/>
    </xf>
    <xf numFmtId="167" fontId="1" fillId="15" borderId="17" xfId="10" applyNumberFormat="1" applyFont="1" applyFill="1" applyBorder="1" applyAlignment="1">
      <alignment vertical="center"/>
    </xf>
    <xf numFmtId="167" fontId="0" fillId="15" borderId="17" xfId="0" applyNumberFormat="1" applyFont="1" applyFill="1" applyBorder="1" applyAlignment="1">
      <alignment vertical="center"/>
    </xf>
    <xf numFmtId="167" fontId="0" fillId="15" borderId="18" xfId="0" applyNumberFormat="1" applyFont="1" applyFill="1" applyBorder="1" applyAlignment="1">
      <alignment vertical="center"/>
    </xf>
    <xf numFmtId="167" fontId="1" fillId="15" borderId="32" xfId="10" applyNumberFormat="1" applyFont="1" applyFill="1" applyBorder="1" applyAlignment="1">
      <alignment vertical="center"/>
    </xf>
    <xf numFmtId="43" fontId="1" fillId="15" borderId="32" xfId="2" applyFont="1" applyFill="1" applyBorder="1" applyAlignment="1">
      <alignment vertical="center"/>
    </xf>
    <xf numFmtId="0" fontId="0" fillId="15" borderId="35" xfId="0" applyFill="1" applyBorder="1" applyAlignment="1">
      <alignment horizontal="center" vertical="center"/>
    </xf>
    <xf numFmtId="0" fontId="0" fillId="15" borderId="35" xfId="0" applyFill="1" applyBorder="1" applyAlignment="1">
      <alignment vertical="center" wrapText="1"/>
    </xf>
    <xf numFmtId="167" fontId="1" fillId="15" borderId="35" xfId="10" applyNumberFormat="1" applyFont="1" applyFill="1" applyBorder="1" applyAlignment="1">
      <alignment vertical="center"/>
    </xf>
    <xf numFmtId="0" fontId="0" fillId="15" borderId="35" xfId="0" applyFont="1" applyFill="1" applyBorder="1" applyAlignment="1">
      <alignment vertical="center"/>
    </xf>
    <xf numFmtId="44" fontId="0" fillId="15" borderId="39" xfId="10" applyFont="1" applyFill="1" applyBorder="1" applyAlignment="1">
      <alignment vertical="center"/>
    </xf>
    <xf numFmtId="167" fontId="1" fillId="15" borderId="36" xfId="10" applyNumberFormat="1" applyFont="1" applyFill="1" applyBorder="1" applyAlignment="1">
      <alignment vertical="center"/>
    </xf>
    <xf numFmtId="44" fontId="1" fillId="15" borderId="36" xfId="10" applyFont="1" applyFill="1" applyBorder="1" applyAlignment="1">
      <alignment vertical="center"/>
    </xf>
    <xf numFmtId="0" fontId="0" fillId="15" borderId="35" xfId="0" applyFill="1" applyBorder="1" applyAlignment="1">
      <alignment vertical="center"/>
    </xf>
    <xf numFmtId="167" fontId="0" fillId="15" borderId="35" xfId="0" applyNumberFormat="1" applyFill="1" applyBorder="1" applyAlignment="1">
      <alignment vertical="center"/>
    </xf>
    <xf numFmtId="167" fontId="0" fillId="15" borderId="39" xfId="0" applyNumberFormat="1" applyFill="1" applyBorder="1" applyAlignment="1">
      <alignment vertical="center"/>
    </xf>
    <xf numFmtId="0" fontId="26" fillId="0" borderId="0" xfId="0" applyFont="1" applyFill="1" applyBorder="1" applyAlignment="1">
      <alignment vertical="center"/>
    </xf>
    <xf numFmtId="0" fontId="0" fillId="0" borderId="26" xfId="0" applyBorder="1" applyAlignment="1">
      <alignment horizontal="center" vertical="center"/>
    </xf>
    <xf numFmtId="4" fontId="1" fillId="15" borderId="27" xfId="2" applyNumberFormat="1" applyFont="1" applyFill="1" applyBorder="1" applyAlignment="1">
      <alignment vertical="center"/>
    </xf>
    <xf numFmtId="2" fontId="0" fillId="15" borderId="118" xfId="0" applyNumberFormat="1" applyFont="1" applyFill="1" applyBorder="1" applyAlignment="1">
      <alignment vertical="center"/>
    </xf>
    <xf numFmtId="4" fontId="0" fillId="15" borderId="26" xfId="0" applyNumberFormat="1" applyFont="1" applyFill="1" applyBorder="1" applyAlignment="1">
      <alignment vertical="center"/>
    </xf>
    <xf numFmtId="4" fontId="0" fillId="0" borderId="0" xfId="0" applyNumberFormat="1" applyFont="1" applyBorder="1" applyAlignment="1">
      <alignment vertical="center"/>
    </xf>
    <xf numFmtId="2" fontId="0" fillId="15" borderId="27" xfId="0" applyNumberFormat="1" applyFont="1" applyFill="1" applyBorder="1" applyAlignment="1">
      <alignment vertical="center"/>
    </xf>
    <xf numFmtId="4" fontId="0" fillId="15" borderId="27" xfId="0" applyNumberFormat="1" applyFont="1" applyFill="1" applyBorder="1" applyAlignment="1">
      <alignment vertical="center"/>
    </xf>
    <xf numFmtId="167" fontId="1" fillId="15" borderId="26" xfId="2" applyNumberFormat="1" applyFont="1" applyFill="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0" fontId="0" fillId="0" borderId="27" xfId="0" applyBorder="1" applyAlignment="1">
      <alignment horizontal="center" vertical="center"/>
    </xf>
    <xf numFmtId="0" fontId="0" fillId="0" borderId="27" xfId="0" applyBorder="1" applyAlignment="1">
      <alignment vertical="center" wrapText="1"/>
    </xf>
    <xf numFmtId="4" fontId="1" fillId="12" borderId="27" xfId="10" applyNumberFormat="1" applyFont="1" applyFill="1" applyBorder="1" applyAlignment="1">
      <alignment vertical="center"/>
    </xf>
    <xf numFmtId="0" fontId="0" fillId="12" borderId="27" xfId="0" applyFont="1" applyFill="1" applyBorder="1" applyAlignment="1">
      <alignment vertical="center"/>
    </xf>
    <xf numFmtId="2" fontId="0" fillId="12" borderId="118" xfId="10" applyNumberFormat="1" applyFont="1" applyFill="1" applyBorder="1" applyAlignment="1">
      <alignment vertical="center"/>
    </xf>
    <xf numFmtId="4" fontId="0" fillId="12" borderId="26" xfId="10" applyNumberFormat="1" applyFont="1" applyFill="1" applyBorder="1" applyAlignment="1">
      <alignment vertical="center"/>
    </xf>
    <xf numFmtId="4" fontId="1" fillId="13" borderId="26" xfId="10" applyNumberFormat="1" applyFont="1" applyFill="1" applyBorder="1" applyAlignment="1">
      <alignment vertical="center"/>
    </xf>
    <xf numFmtId="0" fontId="0" fillId="13" borderId="27" xfId="0" applyFill="1" applyBorder="1" applyAlignment="1">
      <alignment vertical="center"/>
    </xf>
    <xf numFmtId="167" fontId="0" fillId="13" borderId="27" xfId="0" applyNumberFormat="1" applyFill="1" applyBorder="1" applyAlignment="1">
      <alignment vertical="center"/>
    </xf>
    <xf numFmtId="4" fontId="1" fillId="14" borderId="27" xfId="10" applyNumberFormat="1" applyFont="1" applyFill="1" applyBorder="1" applyAlignment="1">
      <alignment vertical="center"/>
    </xf>
    <xf numFmtId="0" fontId="0" fillId="14" borderId="27" xfId="0" applyFill="1" applyBorder="1" applyAlignment="1">
      <alignment vertical="center"/>
    </xf>
    <xf numFmtId="167" fontId="0" fillId="14" borderId="33" xfId="0" applyNumberFormat="1" applyFill="1" applyBorder="1" applyAlignment="1">
      <alignment vertical="center"/>
    </xf>
    <xf numFmtId="4" fontId="1" fillId="12" borderId="13" xfId="2" applyNumberFormat="1" applyFont="1" applyFill="1" applyBorder="1" applyAlignment="1">
      <alignment vertical="center"/>
    </xf>
    <xf numFmtId="2" fontId="0" fillId="12" borderId="14" xfId="0" applyNumberFormat="1" applyFont="1" applyFill="1" applyBorder="1" applyAlignment="1">
      <alignment vertical="center"/>
    </xf>
    <xf numFmtId="4" fontId="0" fillId="12" borderId="115" xfId="0" applyNumberFormat="1" applyFont="1" applyFill="1" applyBorder="1" applyAlignment="1">
      <alignment vertical="center"/>
    </xf>
    <xf numFmtId="4" fontId="1" fillId="14" borderId="13" xfId="2" applyNumberFormat="1" applyFont="1" applyFill="1" applyBorder="1" applyAlignment="1">
      <alignment vertical="center"/>
    </xf>
    <xf numFmtId="4" fontId="1" fillId="12" borderId="35" xfId="10" applyNumberFormat="1" applyFont="1" applyFill="1" applyBorder="1" applyAlignment="1">
      <alignment vertical="center"/>
    </xf>
    <xf numFmtId="2" fontId="0" fillId="12" borderId="39" xfId="10" applyNumberFormat="1" applyFont="1" applyFill="1" applyBorder="1" applyAlignment="1">
      <alignment vertical="center"/>
    </xf>
    <xf numFmtId="4" fontId="0" fillId="12" borderId="36" xfId="10" applyNumberFormat="1" applyFont="1" applyFill="1" applyBorder="1" applyAlignment="1">
      <alignment vertical="center"/>
    </xf>
    <xf numFmtId="167" fontId="0" fillId="13" borderId="37" xfId="0" applyNumberFormat="1" applyFill="1" applyBorder="1" applyAlignment="1">
      <alignment vertical="center"/>
    </xf>
    <xf numFmtId="4" fontId="1" fillId="14" borderId="38" xfId="10" applyNumberFormat="1" applyFont="1" applyFill="1" applyBorder="1" applyAlignment="1">
      <alignment vertical="center"/>
    </xf>
    <xf numFmtId="43" fontId="1" fillId="0" borderId="0" xfId="2" applyFont="1" applyAlignment="1">
      <alignment vertical="center"/>
    </xf>
    <xf numFmtId="0" fontId="31" fillId="0" borderId="0" xfId="0" applyFont="1" applyAlignment="1">
      <alignment vertical="center"/>
    </xf>
    <xf numFmtId="43" fontId="24" fillId="0" borderId="0" xfId="2" applyFont="1" applyAlignment="1">
      <alignment vertical="center"/>
    </xf>
    <xf numFmtId="0" fontId="24" fillId="0" borderId="0" xfId="0" applyFont="1" applyAlignment="1">
      <alignment vertical="center"/>
    </xf>
    <xf numFmtId="43" fontId="0" fillId="0" borderId="0" xfId="0" applyNumberFormat="1" applyAlignment="1">
      <alignment vertical="center"/>
    </xf>
    <xf numFmtId="43" fontId="24" fillId="0" borderId="0" xfId="0" applyNumberFormat="1" applyFont="1" applyAlignment="1">
      <alignment vertical="center"/>
    </xf>
    <xf numFmtId="0" fontId="36" fillId="0" borderId="0" xfId="0" applyFont="1" applyAlignment="1">
      <alignment horizontal="right" vertical="center" wrapText="1"/>
    </xf>
    <xf numFmtId="0" fontId="36" fillId="0" borderId="0" xfId="0" applyFont="1" applyAlignment="1">
      <alignment horizontal="right" vertical="center"/>
    </xf>
    <xf numFmtId="0" fontId="36" fillId="0" borderId="0" xfId="0" applyFont="1" applyBorder="1" applyAlignment="1">
      <alignment horizontal="right" vertical="center"/>
    </xf>
    <xf numFmtId="2" fontId="0" fillId="14" borderId="16" xfId="0" applyNumberFormat="1" applyFill="1" applyBorder="1" applyAlignment="1">
      <alignment vertical="center"/>
    </xf>
    <xf numFmtId="167" fontId="0" fillId="14" borderId="17" xfId="0" applyNumberFormat="1" applyFill="1" applyBorder="1" applyAlignment="1">
      <alignment vertical="center"/>
    </xf>
    <xf numFmtId="0" fontId="14" fillId="3" borderId="15" xfId="7" applyFont="1" applyFill="1" applyBorder="1" applyAlignment="1" applyProtection="1">
      <alignment horizontal="center" vertical="center"/>
      <protection hidden="1"/>
    </xf>
    <xf numFmtId="0" fontId="41" fillId="0" borderId="0" xfId="7" applyFont="1"/>
    <xf numFmtId="4" fontId="6" fillId="0" borderId="0" xfId="7" applyNumberFormat="1" applyFont="1"/>
    <xf numFmtId="49" fontId="41" fillId="0" borderId="0" xfId="7" applyNumberFormat="1" applyFont="1"/>
    <xf numFmtId="0" fontId="0" fillId="0" borderId="0" xfId="0"/>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3" fillId="0" borderId="0" xfId="13"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3" fillId="0" borderId="0" xfId="13" applyAlignment="1" applyProtection="1">
      <alignment horizontal="center" vertical="center"/>
      <protection locked="0"/>
    </xf>
    <xf numFmtId="0" fontId="3" fillId="2" borderId="15" xfId="13" applyFill="1" applyBorder="1" applyAlignment="1" applyProtection="1">
      <alignment horizontal="center" vertical="center" wrapText="1"/>
    </xf>
    <xf numFmtId="0" fontId="3" fillId="0" borderId="15" xfId="13" applyBorder="1" applyAlignment="1" applyProtection="1">
      <alignment horizontal="center" vertical="center"/>
      <protection locked="0"/>
    </xf>
    <xf numFmtId="0" fontId="7" fillId="4" borderId="25" xfId="13" applyFont="1" applyFill="1" applyBorder="1" applyAlignment="1" applyProtection="1">
      <alignment horizontal="center" vertical="center"/>
    </xf>
    <xf numFmtId="0" fontId="13" fillId="0" borderId="0" xfId="8" applyFont="1" applyAlignment="1" applyProtection="1">
      <alignment horizontal="center" vertical="center"/>
      <protection locked="0"/>
    </xf>
    <xf numFmtId="0" fontId="3" fillId="0" borderId="15" xfId="13" applyFont="1" applyBorder="1" applyAlignment="1" applyProtection="1">
      <alignment horizontal="center" vertical="center"/>
      <protection locked="0"/>
    </xf>
    <xf numFmtId="0" fontId="30" fillId="0" borderId="0" xfId="8" applyFont="1" applyAlignment="1" applyProtection="1">
      <alignment horizontal="center" vertical="center"/>
      <protection locked="0"/>
    </xf>
    <xf numFmtId="0" fontId="11" fillId="0" borderId="0" xfId="8" applyFont="1" applyAlignment="1" applyProtection="1">
      <alignment horizontal="center" vertical="center"/>
      <protection locked="0"/>
    </xf>
    <xf numFmtId="0" fontId="3" fillId="0" borderId="15" xfId="13" applyFont="1" applyFill="1" applyBorder="1" applyAlignment="1" applyProtection="1">
      <alignment horizontal="center" vertical="center"/>
      <protection locked="0"/>
    </xf>
    <xf numFmtId="0" fontId="6" fillId="0" borderId="15" xfId="8" applyFont="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13" fillId="16" borderId="15" xfId="8" applyFont="1" applyFill="1"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3" fillId="0" borderId="0" xfId="18" applyAlignment="1" applyProtection="1">
      <alignment horizontal="center" vertical="center"/>
      <protection locked="0"/>
    </xf>
    <xf numFmtId="0" fontId="3" fillId="2" borderId="15" xfId="18" applyFill="1" applyBorder="1" applyAlignment="1" applyProtection="1">
      <alignment horizontal="center" vertical="center" wrapText="1"/>
    </xf>
    <xf numFmtId="0" fontId="7" fillId="4" borderId="25" xfId="18" applyFont="1" applyFill="1" applyBorder="1" applyAlignment="1" applyProtection="1">
      <alignment horizontal="center" vertical="center"/>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0" fontId="45" fillId="0" borderId="15" xfId="18" applyFont="1" applyBorder="1" applyAlignment="1" applyProtection="1">
      <alignment horizontal="center" vertical="center"/>
      <protection locked="0"/>
    </xf>
    <xf numFmtId="0" fontId="45" fillId="0" borderId="25" xfId="18" applyFont="1" applyBorder="1" applyAlignment="1" applyProtection="1">
      <alignment horizontal="left" vertical="center"/>
      <protection locked="0"/>
    </xf>
    <xf numFmtId="0" fontId="45" fillId="0" borderId="1" xfId="18" applyFont="1" applyBorder="1" applyAlignment="1" applyProtection="1">
      <alignment horizontal="left" vertical="center"/>
      <protection locked="0"/>
    </xf>
    <xf numFmtId="0" fontId="45" fillId="0" borderId="2" xfId="18" applyFont="1" applyBorder="1" applyAlignment="1" applyProtection="1">
      <alignment horizontal="left" vertical="center"/>
      <protection locked="0"/>
    </xf>
    <xf numFmtId="0" fontId="0" fillId="0" borderId="15" xfId="0" applyBorder="1" applyAlignment="1">
      <alignment vertical="center" wrapText="1"/>
    </xf>
    <xf numFmtId="2" fontId="31" fillId="0" borderId="0" xfId="0" applyNumberFormat="1" applyFont="1" applyBorder="1" applyAlignment="1">
      <alignment vertical="center"/>
    </xf>
    <xf numFmtId="43" fontId="47" fillId="0" borderId="0" xfId="2" applyFont="1" applyAlignment="1">
      <alignment vertical="center"/>
    </xf>
    <xf numFmtId="167" fontId="31" fillId="12" borderId="13" xfId="0" applyNumberFormat="1" applyFont="1" applyFill="1" applyBorder="1" applyAlignment="1">
      <alignment horizontal="right" vertical="center"/>
    </xf>
    <xf numFmtId="167" fontId="31" fillId="12" borderId="15" xfId="0" applyNumberFormat="1" applyFont="1" applyFill="1" applyBorder="1" applyAlignment="1">
      <alignment horizontal="right" vertical="center"/>
    </xf>
    <xf numFmtId="10" fontId="31" fillId="12" borderId="15" xfId="10" applyNumberFormat="1" applyFont="1" applyFill="1" applyBorder="1" applyAlignment="1">
      <alignment horizontal="right" vertical="center"/>
    </xf>
    <xf numFmtId="44" fontId="31" fillId="12" borderId="15" xfId="10" applyFont="1" applyFill="1" applyBorder="1" applyAlignment="1">
      <alignment horizontal="right" vertical="center"/>
    </xf>
    <xf numFmtId="10" fontId="31" fillId="12" borderId="15" xfId="0" applyNumberFormat="1" applyFont="1" applyFill="1" applyBorder="1" applyAlignment="1">
      <alignment horizontal="right" vertical="center"/>
    </xf>
    <xf numFmtId="44" fontId="31" fillId="12" borderId="17" xfId="0" applyNumberFormat="1" applyFont="1" applyFill="1" applyBorder="1" applyAlignment="1">
      <alignment horizontal="right" vertical="center"/>
    </xf>
    <xf numFmtId="0" fontId="31" fillId="0" borderId="0" xfId="0" applyFont="1" applyBorder="1" applyAlignment="1">
      <alignment horizontal="right" vertical="center"/>
    </xf>
    <xf numFmtId="0" fontId="31" fillId="12" borderId="15" xfId="0" applyFont="1" applyFill="1" applyBorder="1" applyAlignment="1">
      <alignment horizontal="right" vertical="center"/>
    </xf>
    <xf numFmtId="44" fontId="31" fillId="12" borderId="15" xfId="0" applyNumberFormat="1" applyFont="1" applyFill="1" applyBorder="1" applyAlignment="1">
      <alignment horizontal="right" vertical="center"/>
    </xf>
    <xf numFmtId="0" fontId="31" fillId="15" borderId="17" xfId="0" applyFont="1" applyFill="1" applyBorder="1" applyAlignment="1">
      <alignment horizontal="right" vertical="center"/>
    </xf>
    <xf numFmtId="44" fontId="31" fillId="12" borderId="13" xfId="0" applyNumberFormat="1" applyFont="1" applyFill="1" applyBorder="1" applyAlignment="1">
      <alignment horizontal="right" vertical="center"/>
    </xf>
    <xf numFmtId="44" fontId="31" fillId="15" borderId="13" xfId="0" applyNumberFormat="1" applyFont="1" applyFill="1" applyBorder="1" applyAlignment="1">
      <alignment horizontal="right" vertical="center"/>
    </xf>
    <xf numFmtId="44" fontId="31" fillId="15" borderId="15" xfId="0" applyNumberFormat="1" applyFont="1" applyFill="1" applyBorder="1" applyAlignment="1">
      <alignment horizontal="right" vertical="center"/>
    </xf>
    <xf numFmtId="44" fontId="31" fillId="15" borderId="17" xfId="0" applyNumberFormat="1" applyFont="1" applyFill="1" applyBorder="1" applyAlignment="1">
      <alignment horizontal="right" vertical="center"/>
    </xf>
    <xf numFmtId="44" fontId="31" fillId="12" borderId="35" xfId="0" applyNumberFormat="1" applyFont="1" applyFill="1" applyBorder="1" applyAlignment="1">
      <alignment horizontal="right" vertical="center"/>
    </xf>
    <xf numFmtId="167" fontId="31" fillId="12" borderId="108" xfId="0" applyNumberFormat="1" applyFont="1" applyFill="1" applyBorder="1" applyAlignment="1">
      <alignment horizontal="right" vertical="center"/>
    </xf>
    <xf numFmtId="167" fontId="31" fillId="15" borderId="15" xfId="0" applyNumberFormat="1" applyFont="1" applyFill="1" applyBorder="1" applyAlignment="1">
      <alignment horizontal="right" vertical="center"/>
    </xf>
    <xf numFmtId="10" fontId="31" fillId="12" borderId="17" xfId="10" applyNumberFormat="1" applyFont="1" applyFill="1" applyBorder="1" applyAlignment="1">
      <alignment horizontal="right" vertical="center"/>
    </xf>
    <xf numFmtId="0" fontId="31" fillId="0" borderId="0" xfId="0" applyFont="1" applyFill="1" applyBorder="1" applyAlignment="1">
      <alignment horizontal="right" vertical="center"/>
    </xf>
    <xf numFmtId="167" fontId="31" fillId="15" borderId="27" xfId="0" applyNumberFormat="1" applyFont="1" applyFill="1" applyBorder="1" applyAlignment="1">
      <alignment horizontal="right" vertical="center"/>
    </xf>
    <xf numFmtId="44" fontId="31" fillId="12" borderId="13" xfId="10" applyFont="1" applyFill="1" applyBorder="1" applyAlignment="1">
      <alignment horizontal="right" vertical="center"/>
    </xf>
    <xf numFmtId="167" fontId="31" fillId="15" borderId="17" xfId="0" applyNumberFormat="1" applyFont="1" applyFill="1" applyBorder="1" applyAlignment="1">
      <alignment horizontal="right" vertical="center"/>
    </xf>
    <xf numFmtId="44" fontId="31" fillId="15" borderId="15" xfId="10" applyFont="1" applyFill="1" applyBorder="1" applyAlignment="1">
      <alignment horizontal="right" vertical="center"/>
    </xf>
    <xf numFmtId="44" fontId="31" fillId="15" borderId="35" xfId="10" applyFont="1" applyFill="1" applyBorder="1" applyAlignment="1">
      <alignment horizontal="right" vertical="center"/>
    </xf>
    <xf numFmtId="2" fontId="31" fillId="0" borderId="0" xfId="0" applyNumberFormat="1" applyFont="1" applyBorder="1" applyAlignment="1">
      <alignment horizontal="right" vertical="center"/>
    </xf>
    <xf numFmtId="4" fontId="31" fillId="0" borderId="0" xfId="0" applyNumberFormat="1" applyFont="1" applyBorder="1" applyAlignment="1">
      <alignment horizontal="right" vertical="center"/>
    </xf>
    <xf numFmtId="4" fontId="31" fillId="0" borderId="0" xfId="0" applyNumberFormat="1" applyFont="1" applyAlignment="1">
      <alignment horizontal="right" vertical="center"/>
    </xf>
    <xf numFmtId="167" fontId="31" fillId="12" borderId="27" xfId="10" applyNumberFormat="1" applyFont="1" applyFill="1" applyBorder="1" applyAlignment="1">
      <alignment horizontal="right" vertical="center"/>
    </xf>
    <xf numFmtId="167" fontId="31" fillId="12" borderId="35" xfId="10" applyNumberFormat="1" applyFont="1" applyFill="1" applyBorder="1" applyAlignment="1">
      <alignment horizontal="right" vertical="center"/>
    </xf>
    <xf numFmtId="0" fontId="31" fillId="0" borderId="0" xfId="0" applyFont="1" applyAlignment="1">
      <alignment horizontal="center" vertical="center"/>
    </xf>
    <xf numFmtId="43" fontId="47" fillId="0" borderId="0" xfId="2" applyFont="1" applyAlignment="1">
      <alignment horizontal="center" vertical="center"/>
    </xf>
    <xf numFmtId="167" fontId="31" fillId="12" borderId="14" xfId="0" applyNumberFormat="1" applyFont="1" applyFill="1" applyBorder="1" applyAlignment="1">
      <alignment horizontal="center" vertical="center"/>
    </xf>
    <xf numFmtId="167" fontId="31" fillId="12" borderId="16" xfId="0" applyNumberFormat="1" applyFont="1" applyFill="1" applyBorder="1" applyAlignment="1">
      <alignment horizontal="center" vertical="center"/>
    </xf>
    <xf numFmtId="4" fontId="31" fillId="12" borderId="116" xfId="0" applyNumberFormat="1" applyFont="1" applyFill="1" applyBorder="1" applyAlignment="1">
      <alignment horizontal="center" vertical="center"/>
    </xf>
    <xf numFmtId="167" fontId="31" fillId="12" borderId="116" xfId="0" applyNumberFormat="1" applyFont="1" applyFill="1" applyBorder="1" applyAlignment="1">
      <alignment horizontal="center" vertical="center"/>
    </xf>
    <xf numFmtId="10" fontId="31" fillId="12" borderId="116" xfId="0" applyNumberFormat="1" applyFont="1" applyFill="1" applyBorder="1" applyAlignment="1">
      <alignment vertical="center"/>
    </xf>
    <xf numFmtId="7" fontId="31" fillId="12" borderId="18" xfId="10" applyNumberFormat="1" applyFont="1" applyFill="1" applyBorder="1" applyAlignment="1">
      <alignment horizontal="center" vertical="center"/>
    </xf>
    <xf numFmtId="4" fontId="31" fillId="12" borderId="16" xfId="0" applyNumberFormat="1" applyFont="1" applyFill="1" applyBorder="1" applyAlignment="1">
      <alignment horizontal="center" vertical="center"/>
    </xf>
    <xf numFmtId="10" fontId="31" fillId="12" borderId="16" xfId="0" applyNumberFormat="1" applyFont="1" applyFill="1" applyBorder="1" applyAlignment="1">
      <alignment horizontal="center" vertical="center"/>
    </xf>
    <xf numFmtId="0" fontId="31" fillId="15" borderId="18" xfId="0" applyNumberFormat="1" applyFont="1" applyFill="1" applyBorder="1" applyAlignment="1">
      <alignment horizontal="center" vertical="center"/>
    </xf>
    <xf numFmtId="167" fontId="31" fillId="12" borderId="18" xfId="0" applyNumberFormat="1" applyFont="1" applyFill="1" applyBorder="1" applyAlignment="1">
      <alignment horizontal="center" vertical="center"/>
    </xf>
    <xf numFmtId="167" fontId="31" fillId="15" borderId="14" xfId="0" applyNumberFormat="1" applyFont="1" applyFill="1" applyBorder="1" applyAlignment="1">
      <alignment horizontal="center" vertical="center"/>
    </xf>
    <xf numFmtId="0" fontId="31" fillId="12" borderId="16" xfId="0" applyNumberFormat="1" applyFont="1" applyFill="1" applyBorder="1" applyAlignment="1">
      <alignment horizontal="center" vertical="center"/>
    </xf>
    <xf numFmtId="167" fontId="31" fillId="15" borderId="16" xfId="0" applyNumberFormat="1" applyFont="1" applyFill="1" applyBorder="1" applyAlignment="1">
      <alignment horizontal="center" vertical="center"/>
    </xf>
    <xf numFmtId="167" fontId="31" fillId="15" borderId="18" xfId="0" applyNumberFormat="1" applyFont="1" applyFill="1" applyBorder="1" applyAlignment="1">
      <alignment horizontal="center" vertical="center"/>
    </xf>
    <xf numFmtId="10" fontId="31" fillId="12" borderId="16" xfId="0" applyNumberFormat="1" applyFont="1" applyFill="1" applyBorder="1" applyAlignment="1">
      <alignment vertical="center"/>
    </xf>
    <xf numFmtId="167" fontId="31" fillId="12" borderId="39" xfId="0" applyNumberFormat="1" applyFont="1" applyFill="1" applyBorder="1" applyAlignment="1">
      <alignment horizontal="center" vertical="center"/>
    </xf>
    <xf numFmtId="167" fontId="31" fillId="12" borderId="110" xfId="0" applyNumberFormat="1" applyFont="1" applyFill="1" applyBorder="1" applyAlignment="1">
      <alignment horizontal="center" vertical="center"/>
    </xf>
    <xf numFmtId="10" fontId="31" fillId="12" borderId="18" xfId="10" applyNumberFormat="1" applyFont="1" applyFill="1" applyBorder="1" applyAlignment="1">
      <alignment horizontal="center" vertical="center"/>
    </xf>
    <xf numFmtId="2" fontId="31" fillId="0" borderId="0" xfId="0" applyNumberFormat="1" applyFont="1" applyFill="1" applyBorder="1" applyAlignment="1">
      <alignment vertical="center"/>
    </xf>
    <xf numFmtId="167" fontId="31" fillId="15" borderId="33" xfId="0" applyNumberFormat="1" applyFont="1" applyFill="1" applyBorder="1" applyAlignment="1">
      <alignment horizontal="center" vertical="center"/>
    </xf>
    <xf numFmtId="167" fontId="31" fillId="15" borderId="39" xfId="0" applyNumberFormat="1" applyFont="1" applyFill="1" applyBorder="1" applyAlignment="1">
      <alignment horizontal="center" vertical="center"/>
    </xf>
    <xf numFmtId="167" fontId="31" fillId="15" borderId="118" xfId="0" applyNumberFormat="1" applyFont="1" applyFill="1" applyBorder="1" applyAlignment="1">
      <alignment horizontal="center" vertical="center"/>
    </xf>
    <xf numFmtId="167" fontId="31" fillId="12" borderId="118" xfId="0" applyNumberFormat="1" applyFont="1" applyFill="1" applyBorder="1" applyAlignment="1">
      <alignment horizontal="center" vertical="center"/>
    </xf>
    <xf numFmtId="2" fontId="31" fillId="12" borderId="15" xfId="10" applyNumberFormat="1" applyFont="1" applyFill="1" applyBorder="1" applyAlignment="1">
      <alignment horizontal="right" vertical="center"/>
    </xf>
    <xf numFmtId="0" fontId="34" fillId="0" borderId="41" xfId="0" applyFont="1" applyBorder="1" applyAlignment="1">
      <alignment horizontal="center" vertical="center"/>
    </xf>
    <xf numFmtId="0" fontId="34" fillId="12" borderId="26" xfId="0" applyFont="1" applyFill="1" applyBorder="1" applyAlignment="1">
      <alignment horizontal="center" vertical="center"/>
    </xf>
    <xf numFmtId="0" fontId="34" fillId="12" borderId="27" xfId="0" applyFont="1" applyFill="1" applyBorder="1" applyAlignment="1">
      <alignment horizontal="center" vertical="center"/>
    </xf>
    <xf numFmtId="0" fontId="34" fillId="12" borderId="33" xfId="0" applyFont="1" applyFill="1" applyBorder="1" applyAlignment="1">
      <alignment horizontal="center" vertical="center" wrapText="1"/>
    </xf>
    <xf numFmtId="0" fontId="31" fillId="12" borderId="113" xfId="0" applyFont="1" applyFill="1" applyBorder="1" applyAlignment="1">
      <alignment horizontal="center" vertical="center"/>
    </xf>
    <xf numFmtId="0" fontId="0" fillId="13" borderId="113" xfId="0" applyFill="1" applyBorder="1" applyAlignment="1">
      <alignment horizontal="center" vertical="center"/>
    </xf>
    <xf numFmtId="0" fontId="0" fillId="14" borderId="114" xfId="0" applyFill="1" applyBorder="1" applyAlignment="1">
      <alignment horizontal="center" vertical="center"/>
    </xf>
    <xf numFmtId="4" fontId="31" fillId="12" borderId="16" xfId="0" applyNumberFormat="1" applyFont="1" applyFill="1" applyBorder="1" applyAlignment="1">
      <alignment horizontal="right" vertical="center"/>
    </xf>
    <xf numFmtId="44" fontId="31" fillId="12" borderId="16" xfId="10" applyFont="1" applyFill="1" applyBorder="1" applyAlignment="1">
      <alignment horizontal="center" vertical="center"/>
    </xf>
    <xf numFmtId="169" fontId="1" fillId="12" borderId="15" xfId="10" applyNumberFormat="1" applyFont="1" applyFill="1" applyBorder="1" applyAlignment="1">
      <alignment vertical="center"/>
    </xf>
    <xf numFmtId="164" fontId="31" fillId="12" borderId="15" xfId="0" applyNumberFormat="1" applyFont="1" applyFill="1" applyBorder="1" applyAlignment="1">
      <alignment horizontal="right" vertical="center"/>
    </xf>
    <xf numFmtId="0" fontId="0" fillId="0" borderId="15"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15" borderId="15" xfId="0" applyFill="1" applyBorder="1" applyAlignment="1">
      <alignment vertical="center" wrapText="1"/>
    </xf>
    <xf numFmtId="0" fontId="0" fillId="15" borderId="17" xfId="0" applyFill="1" applyBorder="1" applyAlignment="1">
      <alignment vertical="center" wrapText="1"/>
    </xf>
    <xf numFmtId="44" fontId="1" fillId="12" borderId="30" xfId="10" applyFont="1" applyFill="1" applyBorder="1" applyAlignment="1">
      <alignment vertical="center"/>
    </xf>
    <xf numFmtId="44" fontId="1" fillId="12" borderId="21" xfId="10" applyFont="1" applyFill="1" applyBorder="1" applyAlignment="1">
      <alignment vertical="center"/>
    </xf>
    <xf numFmtId="0" fontId="0" fillId="12" borderId="21" xfId="0" applyFont="1" applyFill="1" applyBorder="1" applyAlignment="1">
      <alignment vertical="center"/>
    </xf>
    <xf numFmtId="44" fontId="1" fillId="15" borderId="21" xfId="10" applyFont="1" applyFill="1" applyBorder="1" applyAlignment="1">
      <alignment vertical="center"/>
    </xf>
    <xf numFmtId="44" fontId="1" fillId="15" borderId="31" xfId="10" applyFont="1" applyFill="1" applyBorder="1" applyAlignment="1">
      <alignment vertical="center"/>
    </xf>
    <xf numFmtId="0" fontId="0" fillId="12" borderId="110" xfId="0" applyFont="1" applyFill="1" applyBorder="1" applyAlignment="1">
      <alignment vertical="center"/>
    </xf>
    <xf numFmtId="0" fontId="6" fillId="5" borderId="17" xfId="8" applyFont="1" applyFill="1" applyBorder="1" applyAlignment="1" applyProtection="1">
      <alignment horizontal="center" vertical="center"/>
      <protection locked="0"/>
    </xf>
    <xf numFmtId="0" fontId="32" fillId="0" borderId="19" xfId="7" applyFont="1" applyBorder="1" applyAlignment="1"/>
    <xf numFmtId="0" fontId="33" fillId="0" borderId="0" xfId="0" applyFont="1" applyAlignment="1"/>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7" fontId="16" fillId="3" borderId="61" xfId="7" applyNumberFormat="1" applyFont="1" applyFill="1" applyBorder="1" applyAlignment="1" applyProtection="1">
      <alignment horizontal="center" vertical="center"/>
    </xf>
    <xf numFmtId="167" fontId="16" fillId="3" borderId="50" xfId="7" applyNumberFormat="1" applyFont="1" applyFill="1" applyBorder="1" applyAlignment="1" applyProtection="1">
      <alignment horizontal="center" vertic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67"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67" fontId="15" fillId="0" borderId="66" xfId="7" applyNumberFormat="1" applyFont="1" applyFill="1" applyBorder="1" applyAlignment="1" applyProtection="1">
      <alignment horizontal="center" vertical="center"/>
    </xf>
    <xf numFmtId="167" fontId="15" fillId="0" borderId="73" xfId="7" applyNumberFormat="1" applyFont="1" applyFill="1" applyBorder="1" applyAlignment="1" applyProtection="1">
      <alignment horizontal="center" vertical="center"/>
    </xf>
    <xf numFmtId="167" fontId="15" fillId="0" borderId="61"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9" fillId="2" borderId="56" xfId="7" applyFont="1" applyFill="1" applyBorder="1" applyAlignment="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7" xfId="7" applyFont="1" applyFill="1" applyBorder="1" applyAlignment="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0" fontId="6" fillId="0" borderId="65" xfId="7" applyFont="1" applyFill="1" applyBorder="1" applyAlignment="1">
      <alignment horizontal="left"/>
    </xf>
    <xf numFmtId="0" fontId="6" fillId="0" borderId="63" xfId="7" applyFont="1" applyFill="1" applyBorder="1" applyAlignment="1">
      <alignment horizontal="left"/>
    </xf>
    <xf numFmtId="167" fontId="11" fillId="0" borderId="63" xfId="7" applyNumberFormat="1" applyFont="1" applyFill="1" applyBorder="1" applyAlignment="1" applyProtection="1">
      <alignment horizontal="center" vertical="center" wrapText="1"/>
      <protection locked="0"/>
    </xf>
    <xf numFmtId="167" fontId="11" fillId="0" borderId="64" xfId="7" applyNumberFormat="1" applyFont="1" applyFill="1" applyBorder="1" applyAlignment="1" applyProtection="1">
      <alignment horizontal="center" vertical="center" wrapText="1"/>
      <protection locked="0"/>
    </xf>
    <xf numFmtId="167" fontId="11" fillId="3" borderId="63" xfId="7" applyNumberFormat="1" applyFont="1" applyFill="1" applyBorder="1" applyAlignment="1" applyProtection="1">
      <alignment horizontal="center" vertical="center" wrapText="1"/>
      <protection locked="0"/>
    </xf>
    <xf numFmtId="167" fontId="11" fillId="3" borderId="64" xfId="7" applyNumberFormat="1" applyFont="1" applyFill="1" applyBorder="1" applyAlignment="1" applyProtection="1">
      <alignment horizontal="center" vertical="center" wrapText="1"/>
      <protection locked="0"/>
    </xf>
    <xf numFmtId="167" fontId="11" fillId="3" borderId="49" xfId="7" applyNumberFormat="1" applyFont="1" applyFill="1" applyBorder="1" applyAlignment="1" applyProtection="1">
      <alignment horizontal="center" vertical="center" wrapText="1"/>
      <protection locked="0"/>
    </xf>
    <xf numFmtId="167"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167" fontId="11" fillId="0" borderId="49" xfId="7" applyNumberFormat="1" applyFont="1" applyFill="1" applyBorder="1" applyAlignment="1" applyProtection="1">
      <alignment horizontal="center" vertical="center" wrapText="1"/>
      <protection locked="0"/>
    </xf>
    <xf numFmtId="167" fontId="11" fillId="0" borderId="50"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0" fillId="0" borderId="49" xfId="7" applyNumberFormat="1" applyFont="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4" fontId="11" fillId="7" borderId="47" xfId="7" applyNumberFormat="1" applyFont="1" applyFill="1" applyBorder="1" applyAlignment="1" applyProtection="1">
      <alignment horizontal="center" vertical="center" wrapText="1"/>
    </xf>
    <xf numFmtId="0" fontId="41" fillId="0" borderId="0" xfId="7" applyFont="1" applyAlignment="1">
      <alignment horizontal="left" vertical="center"/>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0" fontId="9" fillId="2" borderId="86" xfId="7" applyFont="1" applyFill="1" applyBorder="1" applyAlignment="1">
      <alignment horizontal="center" vertical="center"/>
    </xf>
    <xf numFmtId="0" fontId="9" fillId="2" borderId="87" xfId="7" applyFont="1" applyFill="1" applyBorder="1" applyAlignment="1">
      <alignment horizontal="center" vertical="center"/>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77"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49" xfId="7" applyFont="1" applyFill="1" applyBorder="1" applyAlignment="1">
      <alignment horizontal="center"/>
    </xf>
    <xf numFmtId="0" fontId="6" fillId="0" borderId="60" xfId="7" applyFont="1" applyFill="1" applyBorder="1" applyAlignment="1">
      <alignment horizontal="center"/>
    </xf>
    <xf numFmtId="0" fontId="6" fillId="0" borderId="99" xfId="7" applyFont="1" applyFill="1" applyBorder="1" applyAlignment="1">
      <alignment horizontal="center"/>
    </xf>
    <xf numFmtId="0" fontId="6" fillId="0" borderId="88" xfId="7" applyFont="1" applyFill="1" applyBorder="1" applyAlignment="1">
      <alignment horizontal="center"/>
    </xf>
    <xf numFmtId="0" fontId="6" fillId="0" borderId="89" xfId="7" applyFont="1" applyFill="1" applyBorder="1" applyAlignment="1">
      <alignment horizontal="center"/>
    </xf>
    <xf numFmtId="4" fontId="6" fillId="7" borderId="91" xfId="7" applyNumberFormat="1" applyFont="1" applyFill="1" applyBorder="1" applyAlignment="1">
      <alignment horizontal="center"/>
    </xf>
    <xf numFmtId="0" fontId="6" fillId="7" borderId="100"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0" fontId="9" fillId="2" borderId="79"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73" xfId="7" applyFont="1" applyFill="1" applyBorder="1" applyAlignment="1">
      <alignment horizontal="center"/>
    </xf>
    <xf numFmtId="0" fontId="6" fillId="0" borderId="86" xfId="7" applyFont="1" applyFill="1" applyBorder="1" applyAlignment="1">
      <alignment horizontal="center"/>
    </xf>
    <xf numFmtId="0" fontId="6" fillId="0" borderId="98" xfId="7" applyFont="1" applyFill="1" applyBorder="1" applyAlignment="1">
      <alignment horizontal="center"/>
    </xf>
    <xf numFmtId="0" fontId="6" fillId="0" borderId="58" xfId="7" applyFont="1" applyFill="1" applyBorder="1" applyAlignment="1">
      <alignment horizontal="center"/>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7" borderId="73" xfId="7" applyNumberFormat="1" applyFont="1" applyFill="1" applyBorder="1" applyAlignment="1" applyProtection="1">
      <alignment horizontal="center" vertical="center" wrapText="1"/>
      <protection locked="0"/>
    </xf>
    <xf numFmtId="3" fontId="10" fillId="7" borderId="67" xfId="7" applyNumberFormat="1" applyFont="1" applyFill="1" applyBorder="1" applyAlignment="1" applyProtection="1">
      <alignment horizontal="center" vertical="center" wrapText="1"/>
      <protection locked="0"/>
    </xf>
    <xf numFmtId="3" fontId="10" fillId="0" borderId="49" xfId="7" applyNumberFormat="1" applyFont="1" applyFill="1" applyBorder="1" applyAlignment="1" applyProtection="1">
      <alignment horizontal="center" vertical="center" wrapText="1"/>
      <protection locked="0"/>
    </xf>
    <xf numFmtId="3" fontId="10" fillId="0" borderId="50" xfId="7" applyNumberFormat="1" applyFont="1" applyFill="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4"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7" xfId="7" applyFont="1" applyFill="1" applyBorder="1" applyAlignment="1" applyProtection="1">
      <alignment horizontal="center" vertical="center" wrapText="1"/>
      <protection hidden="1"/>
    </xf>
    <xf numFmtId="3" fontId="10" fillId="0" borderId="49" xfId="7" applyNumberFormat="1" applyFont="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73" xfId="7" applyNumberFormat="1" applyFont="1" applyBorder="1" applyAlignment="1" applyProtection="1">
      <alignment horizontal="center" vertical="center" wrapText="1"/>
      <protection locked="0"/>
    </xf>
    <xf numFmtId="3" fontId="10" fillId="0" borderId="73" xfId="7" applyNumberFormat="1" applyFont="1" applyFill="1" applyBorder="1" applyAlignment="1" applyProtection="1">
      <alignment horizontal="center" vertical="center" wrapText="1"/>
      <protection locked="0"/>
    </xf>
    <xf numFmtId="3" fontId="10" fillId="0" borderId="67" xfId="7" applyNumberFormat="1" applyFont="1" applyFill="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2"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0" borderId="77" xfId="7" applyNumberFormat="1" applyFont="1" applyFill="1" applyBorder="1" applyAlignment="1" applyProtection="1">
      <alignment horizontal="center" vertical="center" wrapText="1"/>
      <protection locked="0"/>
    </xf>
    <xf numFmtId="3" fontId="10" fillId="0" borderId="78" xfId="7" applyNumberFormat="1" applyFont="1" applyFill="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0" fontId="6" fillId="0" borderId="85" xfId="7" applyFont="1" applyFill="1" applyBorder="1" applyAlignment="1">
      <alignment horizontal="center"/>
    </xf>
    <xf numFmtId="0" fontId="6" fillId="0" borderId="85" xfId="7" applyFont="1" applyFill="1" applyBorder="1" applyAlignment="1">
      <alignment horizontal="left"/>
    </xf>
    <xf numFmtId="0" fontId="6" fillId="0" borderId="73" xfId="7" applyFont="1" applyFill="1" applyBorder="1" applyAlignment="1">
      <alignment horizontal="left"/>
    </xf>
    <xf numFmtId="3" fontId="11" fillId="7" borderId="73" xfId="7" applyNumberFormat="1" applyFont="1" applyFill="1" applyBorder="1" applyAlignment="1" applyProtection="1">
      <alignment horizontal="center" vertical="center" wrapText="1"/>
      <protection locked="0"/>
    </xf>
    <xf numFmtId="3" fontId="11" fillId="7" borderId="67" xfId="7" applyNumberFormat="1" applyFont="1" applyFill="1" applyBorder="1" applyAlignment="1" applyProtection="1">
      <alignment horizontal="center" vertical="center" wrapText="1"/>
      <protection locked="0"/>
    </xf>
    <xf numFmtId="0" fontId="7" fillId="2" borderId="82" xfId="7" applyFont="1" applyFill="1" applyBorder="1" applyAlignment="1">
      <alignment horizontal="left"/>
    </xf>
    <xf numFmtId="0" fontId="7" fillId="2" borderId="79"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10" fillId="0" borderId="78" xfId="7" applyFont="1" applyBorder="1" applyAlignment="1" applyProtection="1">
      <alignment horizontal="center" vertical="center" wrapText="1"/>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5" fillId="3" borderId="15" xfId="7" applyNumberFormat="1" applyFont="1" applyFill="1" applyBorder="1" applyAlignment="1" applyProtection="1">
      <alignment horizontal="center" vertical="center"/>
    </xf>
    <xf numFmtId="10" fontId="15"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5"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5" fillId="3" borderId="80" xfId="7" applyNumberFormat="1" applyFont="1" applyFill="1" applyBorder="1" applyAlignment="1" applyProtection="1">
      <alignment horizontal="center" vertical="center"/>
    </xf>
    <xf numFmtId="10" fontId="15" fillId="3" borderId="81" xfId="7" applyNumberFormat="1" applyFont="1" applyFill="1" applyBorder="1" applyAlignment="1" applyProtection="1">
      <alignment horizontal="center" vertical="center"/>
    </xf>
    <xf numFmtId="10" fontId="15" fillId="3" borderId="101" xfId="7" applyNumberFormat="1" applyFont="1" applyFill="1" applyBorder="1" applyAlignment="1" applyProtection="1">
      <alignment horizontal="center" vertical="center"/>
    </xf>
    <xf numFmtId="10" fontId="15" fillId="3" borderId="104" xfId="7" applyNumberFormat="1" applyFont="1" applyFill="1" applyBorder="1" applyAlignment="1" applyProtection="1">
      <alignment horizontal="center" vertical="center"/>
    </xf>
    <xf numFmtId="10" fontId="15" fillId="3" borderId="102" xfId="7" applyNumberFormat="1" applyFont="1" applyFill="1" applyBorder="1" applyAlignment="1" applyProtection="1">
      <alignment horizontal="center" vertical="center"/>
    </xf>
    <xf numFmtId="10" fontId="15" fillId="3" borderId="105" xfId="7" applyNumberFormat="1" applyFont="1" applyFill="1" applyBorder="1" applyAlignment="1" applyProtection="1">
      <alignment horizontal="center" vertical="center"/>
    </xf>
    <xf numFmtId="167" fontId="15" fillId="0" borderId="80" xfId="7" applyNumberFormat="1" applyFont="1" applyFill="1" applyBorder="1" applyAlignment="1" applyProtection="1">
      <alignment horizontal="center" vertical="center"/>
    </xf>
    <xf numFmtId="167" fontId="15" fillId="0" borderId="43" xfId="7" applyNumberFormat="1" applyFont="1" applyFill="1" applyBorder="1" applyAlignment="1" applyProtection="1">
      <alignment horizontal="center" vertical="center"/>
    </xf>
    <xf numFmtId="167" fontId="15" fillId="0" borderId="101" xfId="7" applyNumberFormat="1" applyFont="1" applyFill="1" applyBorder="1" applyAlignment="1" applyProtection="1">
      <alignment horizontal="center" vertical="center"/>
    </xf>
    <xf numFmtId="167" fontId="15" fillId="0" borderId="20" xfId="7" applyNumberFormat="1" applyFont="1" applyFill="1" applyBorder="1" applyAlignment="1" applyProtection="1">
      <alignment horizontal="center" vertical="center"/>
    </xf>
    <xf numFmtId="167" fontId="15" fillId="0" borderId="102" xfId="7" applyNumberFormat="1" applyFont="1" applyFill="1" applyBorder="1" applyAlignment="1" applyProtection="1">
      <alignment horizontal="center" vertical="center"/>
    </xf>
    <xf numFmtId="167" fontId="15" fillId="0" borderId="103" xfId="7" applyNumberFormat="1" applyFont="1" applyFill="1" applyBorder="1" applyAlignment="1" applyProtection="1">
      <alignment horizontal="center" vertical="center"/>
    </xf>
    <xf numFmtId="167" fontId="15" fillId="3" borderId="80" xfId="7" applyNumberFormat="1" applyFont="1" applyFill="1" applyBorder="1" applyAlignment="1" applyProtection="1">
      <alignment horizontal="center" vertical="center"/>
    </xf>
    <xf numFmtId="167" fontId="15" fillId="3" borderId="43" xfId="7" applyNumberFormat="1" applyFont="1" applyFill="1" applyBorder="1" applyAlignment="1" applyProtection="1">
      <alignment horizontal="center" vertical="center"/>
    </xf>
    <xf numFmtId="167" fontId="15" fillId="3" borderId="101" xfId="7" applyNumberFormat="1" applyFont="1" applyFill="1" applyBorder="1" applyAlignment="1" applyProtection="1">
      <alignment horizontal="center" vertical="center"/>
    </xf>
    <xf numFmtId="167" fontId="15" fillId="3" borderId="20" xfId="7" applyNumberFormat="1" applyFont="1" applyFill="1" applyBorder="1" applyAlignment="1" applyProtection="1">
      <alignment horizontal="center" vertical="center"/>
    </xf>
    <xf numFmtId="167" fontId="15" fillId="3" borderId="102" xfId="7" applyNumberFormat="1" applyFont="1" applyFill="1" applyBorder="1" applyAlignment="1" applyProtection="1">
      <alignment horizontal="center" vertical="center"/>
    </xf>
    <xf numFmtId="167" fontId="15" fillId="3" borderId="103"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7" fontId="15" fillId="0" borderId="15" xfId="7" applyNumberFormat="1" applyFont="1" applyFill="1" applyBorder="1" applyAlignment="1" applyProtection="1">
      <alignment horizontal="center" vertical="center"/>
    </xf>
    <xf numFmtId="167" fontId="15" fillId="0" borderId="16" xfId="7" applyNumberFormat="1" applyFont="1" applyFill="1" applyBorder="1" applyAlignment="1" applyProtection="1">
      <alignment horizontal="center" vertical="center"/>
    </xf>
    <xf numFmtId="167" fontId="15" fillId="3" borderId="15" xfId="7" applyNumberFormat="1" applyFont="1" applyFill="1" applyBorder="1" applyAlignment="1" applyProtection="1">
      <alignment horizontal="center" vertical="center"/>
    </xf>
    <xf numFmtId="167" fontId="15" fillId="3" borderId="16" xfId="7" applyNumberFormat="1" applyFont="1" applyFill="1" applyBorder="1" applyAlignment="1" applyProtection="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7" fontId="9" fillId="0" borderId="15" xfId="0" applyNumberFormat="1" applyFont="1" applyFill="1" applyBorder="1" applyAlignment="1" applyProtection="1">
      <alignment horizontal="center" vertical="center"/>
      <protection locked="0"/>
    </xf>
    <xf numFmtId="167" fontId="9" fillId="0" borderId="15" xfId="7" applyNumberFormat="1" applyFont="1" applyFill="1" applyBorder="1" applyAlignment="1" applyProtection="1">
      <alignment horizontal="center" vertical="center"/>
      <protection locked="0"/>
    </xf>
    <xf numFmtId="167" fontId="9" fillId="3" borderId="15"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7" fontId="9" fillId="3" borderId="16" xfId="7" applyNumberFormat="1" applyFont="1" applyFill="1" applyBorder="1" applyAlignment="1" applyProtection="1">
      <alignment horizontal="center" vertical="center"/>
      <protection locked="0"/>
    </xf>
    <xf numFmtId="167" fontId="9" fillId="0" borderId="16" xfId="7" applyNumberFormat="1" applyFont="1" applyFill="1" applyBorder="1" applyAlignment="1" applyProtection="1">
      <alignment horizontal="center" vertical="center"/>
      <protection locked="0"/>
    </xf>
    <xf numFmtId="7" fontId="9" fillId="0" borderId="49" xfId="0" applyNumberFormat="1" applyFont="1" applyFill="1" applyBorder="1" applyAlignment="1" applyProtection="1">
      <alignment horizontal="center" vertical="center"/>
      <protection locked="0"/>
    </xf>
    <xf numFmtId="7" fontId="9" fillId="0" borderId="112" xfId="0"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4" fillId="2" borderId="15" xfId="7" applyFont="1" applyFill="1" applyBorder="1" applyAlignment="1">
      <alignment horizontal="center" vertical="center"/>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4" fillId="2" borderId="16" xfId="7" applyFont="1" applyFill="1" applyBorder="1" applyAlignment="1">
      <alignment horizontal="center" vertic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7" fillId="3" borderId="51" xfId="7" applyFont="1" applyFill="1" applyBorder="1" applyAlignment="1">
      <alignment horizontal="center" vertical="center"/>
    </xf>
    <xf numFmtId="0" fontId="7" fillId="3" borderId="22" xfId="7" applyFont="1" applyFill="1" applyBorder="1" applyAlignment="1">
      <alignment horizontal="center" vertical="center"/>
    </xf>
    <xf numFmtId="0" fontId="7" fillId="3" borderId="23" xfId="7" applyFont="1" applyFill="1" applyBorder="1" applyAlignment="1">
      <alignment horizontal="center" vertical="center"/>
    </xf>
    <xf numFmtId="0" fontId="11" fillId="2" borderId="31" xfId="7" applyFont="1" applyFill="1" applyBorder="1" applyAlignment="1" applyProtection="1">
      <alignment horizontal="left" vertical="center" wrapText="1"/>
      <protection hidden="1"/>
    </xf>
    <xf numFmtId="0" fontId="11" fillId="2" borderId="17" xfId="7" applyFont="1" applyFill="1" applyBorder="1" applyAlignment="1" applyProtection="1">
      <alignment horizontal="left" vertical="center" wrapText="1"/>
      <protection hidden="1"/>
    </xf>
    <xf numFmtId="0" fontId="7" fillId="3" borderId="7" xfId="7" applyFont="1" applyFill="1" applyBorder="1" applyAlignment="1">
      <alignment horizontal="center" vertical="center"/>
    </xf>
    <xf numFmtId="0" fontId="7" fillId="3" borderId="1" xfId="7" applyFont="1" applyFill="1" applyBorder="1" applyAlignment="1">
      <alignment horizontal="center" vertical="center"/>
    </xf>
    <xf numFmtId="0" fontId="7" fillId="3" borderId="116" xfId="7" applyFont="1" applyFill="1" applyBorder="1" applyAlignment="1">
      <alignment horizontal="center" vertical="center"/>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15" borderId="15" xfId="0" applyFill="1" applyBorder="1" applyAlignment="1">
      <alignment vertical="center"/>
    </xf>
    <xf numFmtId="0" fontId="0" fillId="15" borderId="15" xfId="0" applyFill="1" applyBorder="1" applyAlignment="1">
      <alignment horizontal="center" vertical="center"/>
    </xf>
    <xf numFmtId="0" fontId="0" fillId="0" borderId="108" xfId="0" applyBorder="1" applyAlignment="1">
      <alignment horizontal="center" vertical="center"/>
    </xf>
    <xf numFmtId="0" fontId="0" fillId="0" borderId="108" xfId="0" applyBorder="1" applyAlignment="1">
      <alignment horizontal="left"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3" xfId="0" applyBorder="1" applyAlignment="1">
      <alignment vertical="center" wrapText="1"/>
    </xf>
    <xf numFmtId="0" fontId="0" fillId="15" borderId="17" xfId="0" applyFill="1" applyBorder="1" applyAlignment="1">
      <alignment horizontal="center" vertical="center"/>
    </xf>
    <xf numFmtId="0" fontId="0" fillId="15" borderId="15" xfId="0" applyFill="1" applyBorder="1" applyAlignment="1">
      <alignment vertical="center" wrapText="1"/>
    </xf>
    <xf numFmtId="0" fontId="0" fillId="15" borderId="17" xfId="0" applyFill="1" applyBorder="1" applyAlignment="1">
      <alignment vertical="center" wrapText="1"/>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11" xfId="0" applyBorder="1" applyAlignment="1">
      <alignment horizontal="center" vertical="center"/>
    </xf>
    <xf numFmtId="0" fontId="0" fillId="0" borderId="108"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34" fillId="0" borderId="52" xfId="0" applyFont="1" applyBorder="1" applyAlignment="1">
      <alignment horizontal="center" vertical="center"/>
    </xf>
    <xf numFmtId="0" fontId="34" fillId="0" borderId="106" xfId="0" applyFont="1" applyBorder="1" applyAlignment="1">
      <alignment horizontal="center" vertical="center"/>
    </xf>
    <xf numFmtId="0" fontId="0" fillId="0" borderId="17" xfId="0" applyBorder="1" applyAlignment="1">
      <alignment horizontal="left" vertical="center"/>
    </xf>
    <xf numFmtId="0" fontId="0" fillId="15" borderId="15" xfId="0" applyFill="1" applyBorder="1" applyAlignment="1">
      <alignment horizontal="left" vertical="center"/>
    </xf>
    <xf numFmtId="0" fontId="0" fillId="15" borderId="15" xfId="0" applyFill="1" applyBorder="1" applyAlignment="1">
      <alignment horizontal="lef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15" xfId="7" applyFill="1" applyBorder="1" applyAlignment="1" applyProtection="1">
      <alignment horizontal="center" vertical="center"/>
    </xf>
    <xf numFmtId="0" fontId="5" fillId="0" borderId="80"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0" borderId="102" xfId="7" applyBorder="1" applyAlignment="1" applyProtection="1">
      <alignment horizontal="center" vertical="center"/>
      <protection locked="0"/>
    </xf>
    <xf numFmtId="0" fontId="5" fillId="0" borderId="109" xfId="7" applyBorder="1" applyAlignment="1" applyProtection="1">
      <alignment horizontal="center" vertical="center"/>
      <protection locked="0"/>
    </xf>
    <xf numFmtId="0" fontId="5" fillId="0" borderId="105"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102" xfId="7" applyFill="1" applyBorder="1" applyAlignment="1" applyProtection="1">
      <alignment horizontal="center" vertical="center"/>
      <protection locked="0"/>
    </xf>
    <xf numFmtId="0" fontId="5" fillId="4" borderId="105"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8"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3" fillId="0" borderId="25" xfId="7" applyFont="1" applyBorder="1" applyAlignment="1" applyProtection="1">
      <alignment horizontal="center" vertical="center"/>
      <protection locked="0"/>
    </xf>
    <xf numFmtId="0" fontId="6" fillId="0" borderId="80" xfId="8" applyBorder="1" applyAlignment="1" applyProtection="1">
      <alignment horizontal="center" vertical="center"/>
    </xf>
    <xf numFmtId="0" fontId="6" fillId="0" borderId="81"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8"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8" borderId="25" xfId="8" applyFont="1" applyFill="1" applyBorder="1" applyAlignment="1" applyProtection="1">
      <alignment horizontal="center" vertical="center"/>
      <protection locked="0"/>
    </xf>
    <xf numFmtId="0" fontId="7" fillId="8" borderId="1" xfId="8" applyFont="1" applyFill="1" applyBorder="1" applyAlignment="1" applyProtection="1">
      <alignment horizontal="center" vertical="center"/>
      <protection locked="0"/>
    </xf>
    <xf numFmtId="0" fontId="7" fillId="8"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7" fontId="9" fillId="0" borderId="15" xfId="8" applyNumberFormat="1" applyFont="1" applyBorder="1" applyAlignment="1" applyProtection="1">
      <alignment horizontal="center" vertical="center"/>
      <protection locked="0"/>
    </xf>
    <xf numFmtId="167" fontId="9" fillId="0" borderId="25" xfId="8" applyNumberFormat="1" applyFont="1" applyBorder="1" applyAlignment="1" applyProtection="1">
      <alignment horizontal="center" vertical="center"/>
      <protection locked="0"/>
    </xf>
    <xf numFmtId="167"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0" fontId="9" fillId="11" borderId="25" xfId="8" applyFont="1" applyFill="1" applyBorder="1" applyAlignment="1" applyProtection="1">
      <alignment horizontal="left" vertical="center" wrapText="1"/>
      <protection locked="0"/>
    </xf>
    <xf numFmtId="0" fontId="9" fillId="11" borderId="1" xfId="8" applyFont="1" applyFill="1" applyBorder="1" applyAlignment="1" applyProtection="1">
      <alignment horizontal="left" vertical="center" wrapText="1"/>
      <protection locked="0"/>
    </xf>
    <xf numFmtId="0" fontId="9" fillId="11" borderId="2" xfId="8" applyFont="1" applyFill="1" applyBorder="1" applyAlignment="1" applyProtection="1">
      <alignment horizontal="left" vertical="center" wrapText="1"/>
      <protection locked="0"/>
    </xf>
    <xf numFmtId="16" fontId="9" fillId="0" borderId="15" xfId="8" applyNumberFormat="1" applyFont="1" applyFill="1" applyBorder="1" applyAlignment="1" applyProtection="1">
      <alignment horizontal="center" vertical="center"/>
      <protection locked="0"/>
    </xf>
    <xf numFmtId="16" fontId="9" fillId="0" borderId="25" xfId="8" applyNumberFormat="1" applyFont="1" applyBorder="1" applyAlignment="1" applyProtection="1">
      <alignment horizontal="center" vertical="center" wrapText="1"/>
      <protection locked="0"/>
    </xf>
    <xf numFmtId="9" fontId="9" fillId="0" borderId="15" xfId="8" applyNumberFormat="1" applyFont="1" applyBorder="1" applyAlignment="1" applyProtection="1">
      <alignment horizontal="center" vertical="center" wrapText="1"/>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32" fillId="3" borderId="25" xfId="8" applyFont="1" applyFill="1" applyBorder="1" applyAlignment="1" applyProtection="1">
      <alignment horizontal="center"/>
    </xf>
    <xf numFmtId="0" fontId="32" fillId="3" borderId="1" xfId="8" applyFont="1" applyFill="1" applyBorder="1" applyAlignment="1" applyProtection="1">
      <alignment horizontal="center"/>
    </xf>
    <xf numFmtId="0" fontId="31" fillId="0" borderId="1" xfId="0" applyFont="1" applyBorder="1" applyAlignment="1"/>
    <xf numFmtId="0" fontId="31" fillId="0" borderId="2" xfId="0" applyFont="1" applyBorder="1" applyAlignment="1"/>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0" borderId="107" xfId="8" applyFont="1" applyFill="1" applyBorder="1" applyAlignment="1" applyProtection="1">
      <alignment horizontal="center" vertical="center" wrapText="1"/>
    </xf>
    <xf numFmtId="0" fontId="10" fillId="9" borderId="25" xfId="8" applyFont="1" applyFill="1" applyBorder="1" applyAlignment="1" applyProtection="1">
      <alignment horizontal="center" vertical="center"/>
      <protection locked="0"/>
    </xf>
    <xf numFmtId="0" fontId="10" fillId="9" borderId="1" xfId="8" applyFont="1" applyFill="1" applyBorder="1" applyAlignment="1" applyProtection="1">
      <alignment horizontal="center" vertical="center"/>
      <protection locked="0"/>
    </xf>
    <xf numFmtId="0" fontId="10" fillId="9"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1" xfId="8" applyFont="1" applyFill="1" applyBorder="1" applyAlignment="1" applyProtection="1">
      <alignment horizontal="center" vertical="center"/>
    </xf>
    <xf numFmtId="0" fontId="10" fillId="2" borderId="102" xfId="8" applyFont="1" applyFill="1" applyBorder="1" applyAlignment="1" applyProtection="1">
      <alignment horizontal="center" vertical="center"/>
    </xf>
    <xf numFmtId="0" fontId="10" fillId="2" borderId="109" xfId="8" applyFont="1" applyFill="1" applyBorder="1" applyAlignment="1" applyProtection="1">
      <alignment horizontal="center" vertical="center"/>
    </xf>
    <xf numFmtId="0" fontId="10" fillId="2" borderId="105"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0" borderId="80" xfId="8" applyFont="1" applyFill="1" applyBorder="1" applyAlignment="1" applyProtection="1">
      <alignment horizontal="center" vertical="center" wrapText="1"/>
    </xf>
    <xf numFmtId="0" fontId="11" fillId="10" borderId="42" xfId="8" applyFont="1" applyFill="1" applyBorder="1" applyAlignment="1" applyProtection="1">
      <alignment horizontal="center" vertical="center" wrapText="1"/>
    </xf>
    <xf numFmtId="0" fontId="19" fillId="10" borderId="42" xfId="7" applyFont="1" applyFill="1" applyBorder="1" applyAlignment="1">
      <alignment horizontal="center" vertical="center" wrapText="1"/>
    </xf>
    <xf numFmtId="0" fontId="19" fillId="10" borderId="81" xfId="7" applyFont="1" applyFill="1" applyBorder="1" applyAlignment="1">
      <alignment horizontal="center" vertical="center" wrapText="1"/>
    </xf>
    <xf numFmtId="0" fontId="19" fillId="10" borderId="102" xfId="7" applyFont="1" applyFill="1" applyBorder="1" applyAlignment="1">
      <alignment horizontal="center" vertical="center" wrapText="1"/>
    </xf>
    <xf numFmtId="0" fontId="19" fillId="10" borderId="109" xfId="7" applyFont="1" applyFill="1" applyBorder="1" applyAlignment="1">
      <alignment horizontal="center" vertical="center" wrapText="1"/>
    </xf>
    <xf numFmtId="0" fontId="19" fillId="10" borderId="105" xfId="7" applyFont="1" applyFill="1" applyBorder="1" applyAlignment="1">
      <alignment horizontal="center" vertical="center" wrapText="1"/>
    </xf>
    <xf numFmtId="0" fontId="10" fillId="9" borderId="80" xfId="8" applyFont="1" applyFill="1" applyBorder="1" applyAlignment="1" applyProtection="1">
      <alignment horizontal="center" vertical="center"/>
      <protection locked="0"/>
    </xf>
    <xf numFmtId="0" fontId="10" fillId="9" borderId="42" xfId="8" applyFont="1" applyFill="1" applyBorder="1" applyAlignment="1" applyProtection="1">
      <alignment horizontal="center" vertical="center"/>
      <protection locked="0"/>
    </xf>
    <xf numFmtId="0" fontId="10" fillId="9" borderId="81" xfId="8" applyFont="1" applyFill="1" applyBorder="1" applyAlignment="1" applyProtection="1">
      <alignment horizontal="center" vertical="center"/>
      <protection locked="0"/>
    </xf>
    <xf numFmtId="0" fontId="10" fillId="9" borderId="102" xfId="8" applyFont="1" applyFill="1" applyBorder="1" applyAlignment="1" applyProtection="1">
      <alignment horizontal="center" vertical="center"/>
      <protection locked="0"/>
    </xf>
    <xf numFmtId="0" fontId="10" fillId="9" borderId="109" xfId="8" applyFont="1" applyFill="1" applyBorder="1" applyAlignment="1" applyProtection="1">
      <alignment horizontal="center" vertical="center"/>
      <protection locked="0"/>
    </xf>
    <xf numFmtId="0" fontId="10" fillId="9" borderId="105"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09" xfId="8" applyFont="1" applyBorder="1" applyAlignment="1" applyProtection="1">
      <alignment horizontal="center" vertical="center" wrapText="1"/>
      <protection locked="0"/>
    </xf>
    <xf numFmtId="0" fontId="10" fillId="0" borderId="105"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0" xfId="8" applyFont="1" applyFill="1" applyBorder="1" applyAlignment="1" applyProtection="1">
      <alignment horizontal="center" vertical="center" wrapText="1"/>
    </xf>
    <xf numFmtId="0" fontId="7" fillId="2" borderId="81" xfId="8" applyFont="1" applyFill="1" applyBorder="1" applyAlignment="1" applyProtection="1">
      <alignment horizontal="center" vertical="center" wrapText="1"/>
    </xf>
    <xf numFmtId="0" fontId="7" fillId="2" borderId="101"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5" xfId="8" applyFont="1" applyFill="1" applyBorder="1" applyAlignment="1" applyProtection="1">
      <alignment horizontal="center" vertical="center" wrapText="1"/>
    </xf>
    <xf numFmtId="0" fontId="6" fillId="0" borderId="80"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1" xfId="8" applyFont="1" applyBorder="1" applyAlignment="1" applyProtection="1">
      <alignment vertical="top" wrapText="1"/>
      <protection locked="0"/>
    </xf>
    <xf numFmtId="0" fontId="6" fillId="0" borderId="101"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9" xfId="8" applyFont="1" applyBorder="1" applyAlignment="1" applyProtection="1">
      <alignment vertical="top" wrapText="1"/>
      <protection locked="0"/>
    </xf>
    <xf numFmtId="0" fontId="6" fillId="0" borderId="105" xfId="8" applyFont="1" applyBorder="1" applyAlignment="1" applyProtection="1">
      <alignment vertical="top" wrapText="1"/>
      <protection locked="0"/>
    </xf>
    <xf numFmtId="0" fontId="6" fillId="2" borderId="1" xfId="8" applyFont="1" applyFill="1" applyBorder="1" applyAlignment="1" applyProtection="1">
      <alignment horizontal="center" vertical="center"/>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20" fillId="0" borderId="0" xfId="8" applyFont="1" applyBorder="1" applyAlignment="1" applyProtection="1">
      <alignment horizontal="center" vertical="center"/>
    </xf>
    <xf numFmtId="0" fontId="11" fillId="0" borderId="25"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10" borderId="25" xfId="8" applyFont="1" applyFill="1" applyBorder="1" applyAlignment="1" applyProtection="1">
      <alignment horizontal="center" vertical="center" wrapText="1"/>
    </xf>
    <xf numFmtId="0" fontId="10" fillId="10" borderId="1" xfId="8" applyFont="1" applyFill="1" applyBorder="1" applyAlignment="1" applyProtection="1">
      <alignment horizontal="center" vertical="center" wrapText="1"/>
    </xf>
    <xf numFmtId="0" fontId="10" fillId="10" borderId="2" xfId="8" applyFont="1" applyFill="1" applyBorder="1" applyAlignment="1" applyProtection="1">
      <alignment horizontal="center" vertical="center" wrapText="1"/>
    </xf>
    <xf numFmtId="0" fontId="19" fillId="10" borderId="42" xfId="13" applyFont="1" applyFill="1" applyBorder="1" applyAlignment="1">
      <alignment horizontal="center" vertical="center" wrapText="1"/>
    </xf>
    <xf numFmtId="0" fontId="19" fillId="10" borderId="81" xfId="13" applyFont="1" applyFill="1" applyBorder="1" applyAlignment="1">
      <alignment horizontal="center" vertical="center" wrapText="1"/>
    </xf>
    <xf numFmtId="0" fontId="19" fillId="10" borderId="102" xfId="13" applyFont="1" applyFill="1" applyBorder="1" applyAlignment="1">
      <alignment horizontal="center" vertical="center" wrapText="1"/>
    </xf>
    <xf numFmtId="0" fontId="19" fillId="10" borderId="109" xfId="13" applyFont="1" applyFill="1" applyBorder="1" applyAlignment="1">
      <alignment horizontal="center" vertical="center" wrapText="1"/>
    </xf>
    <xf numFmtId="0" fontId="19" fillId="10" borderId="105" xfId="13" applyFont="1" applyFill="1" applyBorder="1" applyAlignment="1">
      <alignment horizontal="center" vertical="center" wrapText="1"/>
    </xf>
    <xf numFmtId="0" fontId="19" fillId="4" borderId="25" xfId="13" applyFont="1" applyFill="1" applyBorder="1" applyAlignment="1">
      <alignment horizontal="center" vertical="center" wrapText="1"/>
    </xf>
    <xf numFmtId="0" fontId="19" fillId="4" borderId="2" xfId="13" applyFont="1" applyFill="1" applyBorder="1" applyAlignment="1">
      <alignment horizontal="center" vertical="center" wrapText="1"/>
    </xf>
    <xf numFmtId="0" fontId="19" fillId="4" borderId="15" xfId="13" applyFont="1" applyFill="1" applyBorder="1" applyAlignment="1">
      <alignment horizontal="center" vertical="center" wrapText="1"/>
    </xf>
    <xf numFmtId="0" fontId="6" fillId="0" borderId="1" xfId="8" applyFont="1" applyBorder="1" applyAlignment="1" applyProtection="1">
      <alignment horizontal="center" vertical="center" wrapText="1"/>
      <protection locked="0"/>
    </xf>
    <xf numFmtId="0" fontId="6" fillId="0" borderId="2" xfId="8" applyFont="1" applyBorder="1" applyAlignment="1" applyProtection="1">
      <alignment horizontal="center" vertical="center" wrapText="1"/>
      <protection locked="0"/>
    </xf>
    <xf numFmtId="0" fontId="3" fillId="4" borderId="15" xfId="13" applyFont="1" applyFill="1" applyBorder="1" applyAlignment="1">
      <alignment horizontal="center" vertical="center" wrapText="1"/>
    </xf>
    <xf numFmtId="0" fontId="3" fillId="4" borderId="25" xfId="13" applyFill="1" applyBorder="1" applyAlignment="1">
      <alignment horizontal="center" vertical="center" wrapText="1"/>
    </xf>
    <xf numFmtId="0" fontId="3" fillId="4" borderId="2" xfId="13" applyFill="1" applyBorder="1" applyAlignment="1">
      <alignment horizontal="center" vertical="center" wrapText="1"/>
    </xf>
    <xf numFmtId="0" fontId="3" fillId="4" borderId="15" xfId="13" applyFill="1" applyBorder="1" applyAlignment="1">
      <alignment horizontal="center" vertical="center" wrapText="1"/>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0" fillId="0" borderId="25" xfId="8" applyFont="1" applyFill="1" applyBorder="1" applyAlignment="1" applyProtection="1">
      <alignment horizontal="left" vertical="center" wrapText="1"/>
      <protection locked="0"/>
    </xf>
    <xf numFmtId="0" fontId="10" fillId="0" borderId="1" xfId="8" applyFont="1" applyFill="1" applyBorder="1" applyAlignment="1" applyProtection="1">
      <alignment horizontal="left" vertical="center" wrapText="1"/>
      <protection locked="0"/>
    </xf>
    <xf numFmtId="0" fontId="10" fillId="0" borderId="2" xfId="8" applyFont="1" applyFill="1" applyBorder="1" applyAlignment="1" applyProtection="1">
      <alignment horizontal="left" vertical="center" wrapText="1"/>
      <protection locked="0"/>
    </xf>
    <xf numFmtId="0" fontId="6" fillId="0" borderId="80" xfId="8" applyBorder="1" applyAlignment="1" applyProtection="1">
      <alignment horizontal="center" vertical="center"/>
      <protection locked="0"/>
    </xf>
    <xf numFmtId="0" fontId="6" fillId="0" borderId="42" xfId="8" applyBorder="1" applyAlignment="1" applyProtection="1">
      <alignment horizontal="center" vertical="center"/>
      <protection locked="0"/>
    </xf>
    <xf numFmtId="0" fontId="6" fillId="0" borderId="81" xfId="8" applyBorder="1" applyAlignment="1" applyProtection="1">
      <alignment horizontal="center" vertical="center"/>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6" fillId="0" borderId="102" xfId="8" applyBorder="1" applyAlignment="1" applyProtection="1">
      <alignment horizontal="center" vertical="center"/>
      <protection locked="0"/>
    </xf>
    <xf numFmtId="0" fontId="6" fillId="0" borderId="109" xfId="8" applyBorder="1" applyAlignment="1" applyProtection="1">
      <alignment horizontal="center" vertical="center"/>
      <protection locked="0"/>
    </xf>
    <xf numFmtId="0" fontId="6" fillId="0" borderId="105" xfId="8"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9" fillId="0" borderId="15" xfId="8" applyNumberFormat="1" applyFont="1" applyBorder="1" applyAlignment="1" applyProtection="1">
      <alignment horizontal="center" vertical="center"/>
      <protection locked="0"/>
    </xf>
    <xf numFmtId="2" fontId="9" fillId="0" borderId="15" xfId="8" applyNumberFormat="1" applyFont="1" applyFill="1" applyBorder="1" applyAlignment="1" applyProtection="1">
      <alignment horizontal="center" vertical="center"/>
      <protection locked="0"/>
    </xf>
    <xf numFmtId="44" fontId="9" fillId="0" borderId="25" xfId="10" applyFont="1" applyBorder="1" applyAlignment="1" applyProtection="1">
      <alignment horizontal="center" vertical="center"/>
      <protection locked="0"/>
    </xf>
    <xf numFmtId="44" fontId="9" fillId="0" borderId="2" xfId="10" applyFont="1" applyBorder="1" applyAlignment="1" applyProtection="1">
      <alignment horizontal="center" vertical="center"/>
      <protection locked="0"/>
    </xf>
    <xf numFmtId="44" fontId="9" fillId="0" borderId="15" xfId="10" applyFont="1" applyBorder="1" applyAlignment="1" applyProtection="1">
      <alignment horizontal="center" vertical="center"/>
      <protection locked="0"/>
    </xf>
    <xf numFmtId="167" fontId="9" fillId="0" borderId="15" xfId="8" applyNumberFormat="1" applyFont="1" applyFill="1" applyBorder="1" applyAlignment="1" applyProtection="1">
      <alignment horizontal="center" vertical="center"/>
      <protection locked="0"/>
    </xf>
    <xf numFmtId="0" fontId="3" fillId="3" borderId="25" xfId="13" applyFill="1" applyBorder="1" applyAlignment="1" applyProtection="1">
      <alignment horizontal="center" vertical="center"/>
    </xf>
    <xf numFmtId="0" fontId="3" fillId="3" borderId="1" xfId="13" applyFill="1" applyBorder="1" applyAlignment="1" applyProtection="1">
      <alignment horizontal="center" vertical="center"/>
    </xf>
    <xf numFmtId="0" fontId="3" fillId="3" borderId="2" xfId="13" applyFill="1" applyBorder="1" applyAlignment="1" applyProtection="1">
      <alignment horizontal="center" vertical="center"/>
    </xf>
    <xf numFmtId="0" fontId="3" fillId="2" borderId="25" xfId="13" applyFill="1" applyBorder="1" applyAlignment="1" applyProtection="1">
      <alignment horizontal="center" vertical="center" wrapText="1"/>
    </xf>
    <xf numFmtId="0" fontId="3" fillId="2" borderId="1" xfId="13" applyFill="1" applyBorder="1" applyAlignment="1" applyProtection="1">
      <alignment horizontal="center" vertical="center" wrapText="1"/>
    </xf>
    <xf numFmtId="0" fontId="3" fillId="2" borderId="2" xfId="13" applyFill="1" applyBorder="1" applyAlignment="1" applyProtection="1">
      <alignment horizontal="center" vertical="center" wrapText="1"/>
    </xf>
    <xf numFmtId="0" fontId="3" fillId="8" borderId="15" xfId="13" applyFont="1" applyFill="1" applyBorder="1" applyAlignment="1" applyProtection="1">
      <alignment horizontal="center" vertical="center" wrapText="1"/>
    </xf>
    <xf numFmtId="0" fontId="3" fillId="8" borderId="15" xfId="13" applyFill="1" applyBorder="1" applyAlignment="1" applyProtection="1">
      <alignment horizontal="center" vertical="center" wrapText="1"/>
    </xf>
    <xf numFmtId="0" fontId="3" fillId="4" borderId="15" xfId="13" applyFill="1" applyBorder="1" applyAlignment="1" applyProtection="1">
      <alignment horizontal="center" vertical="center" wrapText="1"/>
    </xf>
    <xf numFmtId="0" fontId="3" fillId="0" borderId="25" xfId="13" applyFont="1" applyBorder="1" applyAlignment="1" applyProtection="1">
      <alignment horizontal="left" vertical="center"/>
      <protection locked="0"/>
    </xf>
    <xf numFmtId="0" fontId="3" fillId="0" borderId="1" xfId="13" applyBorder="1" applyAlignment="1" applyProtection="1">
      <alignment horizontal="left" vertical="center"/>
      <protection locked="0"/>
    </xf>
    <xf numFmtId="0" fontId="3" fillId="0" borderId="2" xfId="13" applyBorder="1" applyAlignment="1" applyProtection="1">
      <alignment horizontal="left" vertical="center"/>
      <protection locked="0"/>
    </xf>
    <xf numFmtId="0" fontId="3" fillId="2" borderId="25" xfId="13" quotePrefix="1" applyFont="1" applyFill="1" applyBorder="1" applyAlignment="1" applyProtection="1">
      <alignment horizontal="center" vertical="center"/>
      <protection locked="0"/>
    </xf>
    <xf numFmtId="0" fontId="3" fillId="2" borderId="2" xfId="13" applyFill="1" applyBorder="1" applyAlignment="1" applyProtection="1">
      <alignment horizontal="center" vertical="center"/>
      <protection locked="0"/>
    </xf>
    <xf numFmtId="0" fontId="3" fillId="8" borderId="15" xfId="13" quotePrefix="1" applyFont="1" applyFill="1" applyBorder="1" applyAlignment="1" applyProtection="1">
      <alignment horizontal="center" vertical="center"/>
      <protection locked="0"/>
    </xf>
    <xf numFmtId="0" fontId="3" fillId="8" borderId="15" xfId="13" applyFill="1" applyBorder="1" applyAlignment="1" applyProtection="1">
      <alignment horizontal="center" vertical="center"/>
      <protection locked="0"/>
    </xf>
    <xf numFmtId="0" fontId="3" fillId="4" borderId="15" xfId="13" applyFill="1" applyBorder="1" applyAlignment="1" applyProtection="1">
      <alignment horizontal="center" vertical="center"/>
      <protection locked="0"/>
    </xf>
    <xf numFmtId="0" fontId="3" fillId="2" borderId="25" xfId="13" applyFill="1" applyBorder="1" applyAlignment="1" applyProtection="1">
      <alignment horizontal="center" vertical="center"/>
      <protection locked="0"/>
    </xf>
    <xf numFmtId="0" fontId="3" fillId="0" borderId="25" xfId="13" applyFont="1" applyBorder="1" applyAlignment="1" applyProtection="1">
      <alignment horizontal="center" vertical="center"/>
      <protection locked="0"/>
    </xf>
    <xf numFmtId="0" fontId="3" fillId="0" borderId="1" xfId="13" applyBorder="1" applyAlignment="1" applyProtection="1">
      <alignment horizontal="center" vertical="center"/>
      <protection locked="0"/>
    </xf>
    <xf numFmtId="0" fontId="3" fillId="0" borderId="2" xfId="13" applyBorder="1" applyAlignment="1" applyProtection="1">
      <alignment horizontal="center" vertical="center"/>
      <protection locked="0"/>
    </xf>
    <xf numFmtId="0" fontId="3" fillId="0" borderId="25" xfId="13" applyBorder="1" applyAlignment="1" applyProtection="1">
      <alignment horizontal="center" vertical="center"/>
      <protection locked="0"/>
    </xf>
    <xf numFmtId="0" fontId="3" fillId="4" borderId="25" xfId="13" applyFill="1" applyBorder="1" applyAlignment="1" applyProtection="1">
      <alignment horizontal="center" vertical="center"/>
    </xf>
    <xf numFmtId="0" fontId="3" fillId="4" borderId="1" xfId="13" applyFill="1" applyBorder="1" applyAlignment="1" applyProtection="1">
      <alignment horizontal="center" vertical="center"/>
    </xf>
    <xf numFmtId="0" fontId="3" fillId="4" borderId="2" xfId="13" applyFill="1" applyBorder="1" applyAlignment="1" applyProtection="1">
      <alignment horizontal="center" vertical="center"/>
    </xf>
    <xf numFmtId="44" fontId="3" fillId="4" borderId="15" xfId="13" applyNumberFormat="1" applyFill="1" applyBorder="1" applyAlignment="1" applyProtection="1">
      <alignment horizontal="center" vertical="center"/>
    </xf>
    <xf numFmtId="0" fontId="3" fillId="4" borderId="15" xfId="13" applyFill="1" applyBorder="1" applyAlignment="1" applyProtection="1">
      <alignment horizontal="center" vertical="center"/>
    </xf>
    <xf numFmtId="0" fontId="7" fillId="0" borderId="109" xfId="8" applyFont="1" applyBorder="1" applyAlignment="1" applyProtection="1">
      <alignment horizontal="center" vertical="center"/>
    </xf>
    <xf numFmtId="0" fontId="6" fillId="0" borderId="80" xfId="8" applyFont="1" applyFill="1" applyBorder="1" applyAlignment="1" applyProtection="1">
      <alignment horizontal="left" vertical="center" wrapText="1"/>
      <protection locked="0"/>
    </xf>
    <xf numFmtId="0" fontId="6" fillId="0" borderId="42" xfId="8" applyFont="1" applyFill="1" applyBorder="1" applyAlignment="1" applyProtection="1">
      <alignment horizontal="left" vertical="center" wrapText="1"/>
      <protection locked="0"/>
    </xf>
    <xf numFmtId="0" fontId="6" fillId="0" borderId="81" xfId="8" applyFont="1" applyFill="1" applyBorder="1" applyAlignment="1" applyProtection="1">
      <alignment horizontal="left" vertical="center" wrapText="1"/>
      <protection locked="0"/>
    </xf>
    <xf numFmtId="0" fontId="6" fillId="0" borderId="101" xfId="8" applyFont="1" applyFill="1" applyBorder="1" applyAlignment="1" applyProtection="1">
      <alignment horizontal="left" vertical="center" wrapText="1"/>
      <protection locked="0"/>
    </xf>
    <xf numFmtId="0" fontId="6" fillId="0" borderId="0" xfId="8" applyFont="1" applyFill="1" applyBorder="1" applyAlignment="1" applyProtection="1">
      <alignment horizontal="left" vertical="center" wrapText="1"/>
      <protection locked="0"/>
    </xf>
    <xf numFmtId="0" fontId="6" fillId="0" borderId="104" xfId="8" applyFont="1" applyFill="1" applyBorder="1" applyAlignment="1" applyProtection="1">
      <alignment horizontal="left" vertical="center" wrapText="1"/>
      <protection locked="0"/>
    </xf>
    <xf numFmtId="0" fontId="3" fillId="0" borderId="80" xfId="13" applyBorder="1" applyAlignment="1" applyProtection="1">
      <alignment horizontal="center" vertical="center"/>
      <protection locked="0"/>
    </xf>
    <xf numFmtId="0" fontId="3" fillId="0" borderId="42" xfId="13" applyBorder="1" applyAlignment="1" applyProtection="1">
      <alignment horizontal="center" vertical="center"/>
      <protection locked="0"/>
    </xf>
    <xf numFmtId="0" fontId="3" fillId="0" borderId="81" xfId="13" applyBorder="1" applyAlignment="1" applyProtection="1">
      <alignment horizontal="center" vertical="center"/>
      <protection locked="0"/>
    </xf>
    <xf numFmtId="0" fontId="3" fillId="0" borderId="102" xfId="13" applyBorder="1" applyAlignment="1" applyProtection="1">
      <alignment horizontal="center" vertical="center"/>
      <protection locked="0"/>
    </xf>
    <xf numFmtId="0" fontId="3" fillId="0" borderId="109" xfId="13" applyBorder="1" applyAlignment="1" applyProtection="1">
      <alignment horizontal="center" vertical="center"/>
      <protection locked="0"/>
    </xf>
    <xf numFmtId="0" fontId="3" fillId="0" borderId="105" xfId="13" applyBorder="1" applyAlignment="1" applyProtection="1">
      <alignment horizontal="center" vertical="center"/>
      <protection locked="0"/>
    </xf>
    <xf numFmtId="0" fontId="3" fillId="4" borderId="80" xfId="13" applyFill="1" applyBorder="1" applyAlignment="1" applyProtection="1">
      <alignment horizontal="center" vertical="center"/>
      <protection locked="0"/>
    </xf>
    <xf numFmtId="0" fontId="3" fillId="4" borderId="81" xfId="13" applyFill="1" applyBorder="1" applyAlignment="1" applyProtection="1">
      <alignment horizontal="center" vertical="center"/>
      <protection locked="0"/>
    </xf>
    <xf numFmtId="0" fontId="3" fillId="4" borderId="102" xfId="13" applyFill="1" applyBorder="1" applyAlignment="1" applyProtection="1">
      <alignment horizontal="center" vertical="center"/>
      <protection locked="0"/>
    </xf>
    <xf numFmtId="0" fontId="3" fillId="4" borderId="105" xfId="13" applyFill="1" applyBorder="1" applyAlignment="1" applyProtection="1">
      <alignment horizontal="center" vertical="center"/>
      <protection locked="0"/>
    </xf>
    <xf numFmtId="0" fontId="3" fillId="2" borderId="25" xfId="13" applyFill="1" applyBorder="1" applyAlignment="1" applyProtection="1">
      <alignment horizontal="center" vertical="center"/>
    </xf>
    <xf numFmtId="0" fontId="3" fillId="2" borderId="1" xfId="13" applyFill="1" applyBorder="1" applyAlignment="1" applyProtection="1">
      <alignment horizontal="center" vertical="center"/>
    </xf>
    <xf numFmtId="0" fontId="3" fillId="2" borderId="2" xfId="13" applyFill="1" applyBorder="1" applyAlignment="1" applyProtection="1">
      <alignment horizontal="center" vertical="center"/>
    </xf>
    <xf numFmtId="0" fontId="3" fillId="0" borderId="80" xfId="13" applyFont="1" applyBorder="1" applyAlignment="1" applyProtection="1">
      <alignment horizontal="left" vertical="center" wrapText="1"/>
      <protection locked="0"/>
    </xf>
    <xf numFmtId="0" fontId="3" fillId="0" borderId="42" xfId="13" applyFont="1" applyBorder="1" applyAlignment="1" applyProtection="1">
      <alignment horizontal="left" vertical="center" wrapText="1"/>
      <protection locked="0"/>
    </xf>
    <xf numFmtId="0" fontId="3" fillId="0" borderId="81" xfId="13" applyFont="1" applyBorder="1" applyAlignment="1" applyProtection="1">
      <alignment horizontal="left" vertical="center" wrapText="1"/>
      <protection locked="0"/>
    </xf>
    <xf numFmtId="0" fontId="3" fillId="0" borderId="102" xfId="13" applyFont="1" applyBorder="1" applyAlignment="1" applyProtection="1">
      <alignment horizontal="left" vertical="center" wrapText="1"/>
      <protection locked="0"/>
    </xf>
    <xf numFmtId="0" fontId="3" fillId="0" borderId="109" xfId="13" applyFont="1" applyBorder="1" applyAlignment="1" applyProtection="1">
      <alignment horizontal="left" vertical="center" wrapText="1"/>
      <protection locked="0"/>
    </xf>
    <xf numFmtId="0" fontId="3" fillId="0" borderId="105" xfId="13" applyFont="1" applyBorder="1" applyAlignment="1" applyProtection="1">
      <alignment horizontal="left" vertical="center" wrapText="1"/>
      <protection locked="0"/>
    </xf>
    <xf numFmtId="44" fontId="3" fillId="4" borderId="80" xfId="10" applyFont="1" applyFill="1" applyBorder="1" applyAlignment="1" applyProtection="1">
      <alignment horizontal="center" vertical="center"/>
      <protection locked="0"/>
    </xf>
    <xf numFmtId="44" fontId="3" fillId="4" borderId="81" xfId="10" applyFont="1" applyFill="1" applyBorder="1" applyAlignment="1" applyProtection="1">
      <alignment horizontal="center" vertical="center"/>
      <protection locked="0"/>
    </xf>
    <xf numFmtId="44" fontId="3" fillId="4" borderId="102" xfId="10" applyFont="1" applyFill="1" applyBorder="1" applyAlignment="1" applyProtection="1">
      <alignment horizontal="center" vertical="center"/>
      <protection locked="0"/>
    </xf>
    <xf numFmtId="44" fontId="3" fillId="4" borderId="105" xfId="10" applyFont="1" applyFill="1" applyBorder="1" applyAlignment="1" applyProtection="1">
      <alignment horizontal="center" vertical="center"/>
      <protection locked="0"/>
    </xf>
    <xf numFmtId="0" fontId="3" fillId="4" borderId="15" xfId="13" quotePrefix="1" applyFont="1" applyFill="1" applyBorder="1" applyAlignment="1" applyProtection="1">
      <alignment horizontal="center" vertical="center"/>
      <protection locked="0"/>
    </xf>
    <xf numFmtId="0" fontId="7" fillId="4" borderId="1" xfId="13" applyFont="1" applyFill="1" applyBorder="1" applyAlignment="1" applyProtection="1">
      <alignment horizontal="center" vertical="center"/>
    </xf>
    <xf numFmtId="0" fontId="7" fillId="4" borderId="2" xfId="13" applyFont="1" applyFill="1" applyBorder="1" applyAlignment="1" applyProtection="1">
      <alignment horizontal="center" vertical="center"/>
    </xf>
    <xf numFmtId="0" fontId="3" fillId="4" borderId="15" xfId="18" applyFill="1" applyBorder="1" applyAlignment="1">
      <alignment horizontal="center" vertical="center" wrapText="1"/>
    </xf>
    <xf numFmtId="0" fontId="11" fillId="2" borderId="25" xfId="8" applyFont="1" applyFill="1" applyBorder="1" applyAlignment="1" applyProtection="1">
      <alignment horizontal="center" vertical="center" wrapText="1"/>
    </xf>
    <xf numFmtId="0" fontId="11" fillId="2" borderId="2" xfId="8" applyFont="1" applyFill="1" applyBorder="1" applyAlignment="1" applyProtection="1">
      <alignment horizontal="center" vertical="center" wrapText="1"/>
    </xf>
    <xf numFmtId="0" fontId="0" fillId="0" borderId="101" xfId="0" applyBorder="1" applyAlignment="1">
      <alignment wrapText="1"/>
    </xf>
    <xf numFmtId="0" fontId="0" fillId="0" borderId="0" xfId="0" applyAlignment="1">
      <alignment wrapText="1"/>
    </xf>
    <xf numFmtId="0" fontId="0" fillId="0" borderId="104" xfId="0" applyBorder="1" applyAlignment="1">
      <alignment wrapText="1"/>
    </xf>
    <xf numFmtId="0" fontId="0" fillId="0" borderId="102" xfId="0" applyBorder="1" applyAlignment="1">
      <alignment wrapText="1"/>
    </xf>
    <xf numFmtId="0" fontId="0" fillId="0" borderId="109" xfId="0" applyBorder="1" applyAlignment="1">
      <alignment wrapText="1"/>
    </xf>
    <xf numFmtId="0" fontId="0" fillId="0" borderId="105" xfId="0" applyBorder="1" applyAlignment="1">
      <alignment wrapText="1"/>
    </xf>
    <xf numFmtId="0" fontId="19" fillId="10" borderId="42" xfId="18" applyFont="1" applyFill="1" applyBorder="1" applyAlignment="1">
      <alignment horizontal="center" vertical="center" wrapText="1"/>
    </xf>
    <xf numFmtId="0" fontId="19" fillId="10" borderId="81" xfId="18" applyFont="1" applyFill="1" applyBorder="1" applyAlignment="1">
      <alignment horizontal="center" vertical="center" wrapText="1"/>
    </xf>
    <xf numFmtId="0" fontId="19" fillId="10" borderId="102" xfId="18" applyFont="1" applyFill="1" applyBorder="1" applyAlignment="1">
      <alignment horizontal="center" vertical="center" wrapText="1"/>
    </xf>
    <xf numFmtId="0" fontId="19" fillId="10" borderId="109" xfId="18" applyFont="1" applyFill="1" applyBorder="1" applyAlignment="1">
      <alignment horizontal="center" vertical="center" wrapText="1"/>
    </xf>
    <xf numFmtId="0" fontId="19" fillId="10" borderId="105" xfId="18" applyFont="1" applyFill="1" applyBorder="1" applyAlignment="1">
      <alignment horizontal="center" vertical="center" wrapText="1"/>
    </xf>
    <xf numFmtId="0" fontId="19" fillId="4" borderId="15" xfId="18" applyFont="1" applyFill="1" applyBorder="1" applyAlignment="1">
      <alignment horizontal="center" vertical="center" wrapText="1"/>
    </xf>
    <xf numFmtId="0" fontId="19" fillId="4" borderId="25" xfId="18" applyFont="1" applyFill="1" applyBorder="1" applyAlignment="1">
      <alignment horizontal="center" vertical="center" wrapText="1"/>
    </xf>
    <xf numFmtId="0" fontId="19" fillId="4" borderId="2" xfId="18" applyFont="1" applyFill="1" applyBorder="1" applyAlignment="1">
      <alignment horizontal="center" vertical="center" wrapText="1"/>
    </xf>
    <xf numFmtId="0" fontId="11" fillId="0" borderId="42" xfId="8" applyFont="1" applyBorder="1" applyAlignment="1" applyProtection="1">
      <alignment horizontal="center" vertical="center" wrapText="1"/>
      <protection locked="0"/>
    </xf>
    <xf numFmtId="0" fontId="11" fillId="0" borderId="81" xfId="8" applyFont="1" applyBorder="1" applyAlignment="1" applyProtection="1">
      <alignment horizontal="center" vertical="center" wrapText="1"/>
      <protection locked="0"/>
    </xf>
    <xf numFmtId="0" fontId="11" fillId="0" borderId="109" xfId="8" applyFont="1" applyBorder="1" applyAlignment="1" applyProtection="1">
      <alignment horizontal="center" vertical="center" wrapText="1"/>
      <protection locked="0"/>
    </xf>
    <xf numFmtId="0" fontId="11" fillId="0" borderId="105" xfId="8" applyFont="1" applyBorder="1" applyAlignment="1" applyProtection="1">
      <alignment horizontal="center" vertical="center" wrapText="1"/>
      <protection locked="0"/>
    </xf>
    <xf numFmtId="0" fontId="3" fillId="4" borderId="15" xfId="18" applyFont="1" applyFill="1" applyBorder="1" applyAlignment="1">
      <alignment horizontal="center" vertical="center" wrapText="1"/>
    </xf>
    <xf numFmtId="0" fontId="3" fillId="4" borderId="25" xfId="18" applyFill="1" applyBorder="1" applyAlignment="1">
      <alignment horizontal="center" vertical="center" wrapText="1"/>
    </xf>
    <xf numFmtId="0" fontId="3" fillId="4" borderId="2" xfId="18" applyFill="1" applyBorder="1" applyAlignment="1">
      <alignment horizontal="center" vertical="center" wrapText="1"/>
    </xf>
    <xf numFmtId="0" fontId="3" fillId="3" borderId="25" xfId="18" applyFill="1" applyBorder="1" applyAlignment="1" applyProtection="1">
      <alignment horizontal="center" vertical="center"/>
    </xf>
    <xf numFmtId="0" fontId="3" fillId="3" borderId="1" xfId="18" applyFill="1" applyBorder="1" applyAlignment="1" applyProtection="1">
      <alignment horizontal="center" vertical="center"/>
    </xf>
    <xf numFmtId="0" fontId="3" fillId="3" borderId="2" xfId="18" applyFill="1" applyBorder="1" applyAlignment="1" applyProtection="1">
      <alignment horizontal="center" vertical="center"/>
    </xf>
    <xf numFmtId="0" fontId="3" fillId="2" borderId="25" xfId="18" applyFill="1" applyBorder="1" applyAlignment="1" applyProtection="1">
      <alignment horizontal="center" vertical="center" wrapText="1"/>
    </xf>
    <xf numFmtId="0" fontId="3" fillId="2" borderId="1" xfId="18" applyFill="1" applyBorder="1" applyAlignment="1" applyProtection="1">
      <alignment horizontal="center" vertical="center" wrapText="1"/>
    </xf>
    <xf numFmtId="0" fontId="3" fillId="2" borderId="2" xfId="18" applyFill="1" applyBorder="1" applyAlignment="1" applyProtection="1">
      <alignment horizontal="center" vertical="center" wrapText="1"/>
    </xf>
    <xf numFmtId="0" fontId="3" fillId="8" borderId="15" xfId="18" applyFont="1" applyFill="1" applyBorder="1" applyAlignment="1" applyProtection="1">
      <alignment horizontal="center" vertical="center" wrapText="1"/>
    </xf>
    <xf numFmtId="0" fontId="3" fillId="8" borderId="15" xfId="18" applyFill="1" applyBorder="1" applyAlignment="1" applyProtection="1">
      <alignment horizontal="center" vertical="center" wrapText="1"/>
    </xf>
    <xf numFmtId="0" fontId="3" fillId="4" borderId="15" xfId="18" applyFill="1" applyBorder="1" applyAlignment="1" applyProtection="1">
      <alignment horizontal="center" vertical="center" wrapText="1"/>
    </xf>
    <xf numFmtId="0" fontId="45" fillId="4" borderId="15" xfId="18" applyFont="1" applyFill="1" applyBorder="1" applyAlignment="1" applyProtection="1">
      <alignment horizontal="center" vertical="center"/>
      <protection locked="0"/>
    </xf>
    <xf numFmtId="0" fontId="45" fillId="0" borderId="25" xfId="18" applyFont="1" applyBorder="1" applyAlignment="1" applyProtection="1">
      <alignment horizontal="left" vertical="center"/>
      <protection locked="0"/>
    </xf>
    <xf numFmtId="0" fontId="45" fillId="0" borderId="1" xfId="18" applyFont="1" applyBorder="1" applyAlignment="1" applyProtection="1">
      <alignment horizontal="left" vertical="center"/>
      <protection locked="0"/>
    </xf>
    <xf numFmtId="0" fontId="45" fillId="0" borderId="2" xfId="18" applyFont="1" applyBorder="1" applyAlignment="1" applyProtection="1">
      <alignment horizontal="left" vertical="center"/>
      <protection locked="0"/>
    </xf>
    <xf numFmtId="0" fontId="45" fillId="2" borderId="25" xfId="18" applyFont="1" applyFill="1" applyBorder="1" applyAlignment="1" applyProtection="1">
      <alignment horizontal="center" vertical="center"/>
      <protection locked="0"/>
    </xf>
    <xf numFmtId="0" fontId="45" fillId="2" borderId="2" xfId="18" applyFont="1" applyFill="1" applyBorder="1" applyAlignment="1" applyProtection="1">
      <alignment horizontal="center" vertical="center"/>
      <protection locked="0"/>
    </xf>
    <xf numFmtId="0" fontId="45" fillId="8" borderId="15" xfId="18" applyFont="1" applyFill="1" applyBorder="1" applyAlignment="1" applyProtection="1">
      <alignment horizontal="center" vertical="center"/>
      <protection locked="0"/>
    </xf>
    <xf numFmtId="0" fontId="45" fillId="8" borderId="15" xfId="18" quotePrefix="1" applyFont="1" applyFill="1" applyBorder="1" applyAlignment="1" applyProtection="1">
      <alignment horizontal="center" vertical="center"/>
      <protection locked="0"/>
    </xf>
    <xf numFmtId="0" fontId="45" fillId="2" borderId="25" xfId="18" quotePrefix="1" applyFont="1" applyFill="1" applyBorder="1" applyAlignment="1" applyProtection="1">
      <alignment horizontal="center" vertical="center"/>
      <protection locked="0"/>
    </xf>
    <xf numFmtId="0" fontId="7" fillId="4" borderId="1" xfId="18" applyFont="1" applyFill="1" applyBorder="1" applyAlignment="1" applyProtection="1">
      <alignment horizontal="center" vertical="center"/>
    </xf>
    <xf numFmtId="0" fontId="7" fillId="4" borderId="2" xfId="18" applyFont="1" applyFill="1" applyBorder="1" applyAlignment="1" applyProtection="1">
      <alignment horizontal="center" vertical="center"/>
    </xf>
    <xf numFmtId="0" fontId="3" fillId="4" borderId="15" xfId="18" applyFill="1" applyBorder="1" applyAlignment="1" applyProtection="1">
      <alignment horizontal="center" vertical="center"/>
    </xf>
    <xf numFmtId="0" fontId="45" fillId="8" borderId="25" xfId="18" applyFont="1" applyFill="1" applyBorder="1" applyAlignment="1" applyProtection="1">
      <alignment horizontal="center" vertical="center"/>
      <protection locked="0"/>
    </xf>
    <xf numFmtId="0" fontId="45" fillId="8" borderId="2" xfId="18" applyFont="1" applyFill="1" applyBorder="1" applyAlignment="1" applyProtection="1">
      <alignment horizontal="center" vertical="center"/>
      <protection locked="0"/>
    </xf>
    <xf numFmtId="0" fontId="45" fillId="4" borderId="25" xfId="18" applyFont="1" applyFill="1" applyBorder="1" applyAlignment="1" applyProtection="1">
      <alignment horizontal="center" vertical="center"/>
      <protection locked="0"/>
    </xf>
    <xf numFmtId="0" fontId="45" fillId="4" borderId="2" xfId="18" applyFont="1" applyFill="1" applyBorder="1" applyAlignment="1" applyProtection="1">
      <alignment horizontal="center" vertical="center"/>
      <protection locked="0"/>
    </xf>
    <xf numFmtId="0" fontId="3" fillId="4" borderId="25" xfId="18" applyFill="1" applyBorder="1" applyAlignment="1" applyProtection="1">
      <alignment horizontal="center" vertical="center"/>
    </xf>
    <xf numFmtId="0" fontId="3" fillId="4" borderId="1" xfId="18" applyFill="1" applyBorder="1" applyAlignment="1" applyProtection="1">
      <alignment horizontal="center" vertical="center"/>
    </xf>
    <xf numFmtId="0" fontId="3" fillId="4" borderId="2" xfId="18" applyFill="1" applyBorder="1" applyAlignment="1" applyProtection="1">
      <alignment horizontal="center" vertical="center"/>
    </xf>
    <xf numFmtId="44" fontId="3" fillId="4" borderId="15" xfId="18" applyNumberFormat="1" applyFill="1" applyBorder="1" applyAlignment="1" applyProtection="1">
      <alignment horizontal="center" vertical="center"/>
    </xf>
    <xf numFmtId="0" fontId="46" fillId="0" borderId="80" xfId="18" applyFont="1" applyBorder="1" applyAlignment="1" applyProtection="1">
      <alignment horizontal="center" vertical="center"/>
      <protection locked="0"/>
    </xf>
    <xf numFmtId="0" fontId="46" fillId="0" borderId="42" xfId="18" applyFont="1" applyBorder="1" applyAlignment="1" applyProtection="1">
      <alignment horizontal="center" vertical="center"/>
      <protection locked="0"/>
    </xf>
    <xf numFmtId="0" fontId="46" fillId="0" borderId="81" xfId="18" applyFont="1" applyBorder="1" applyAlignment="1" applyProtection="1">
      <alignment horizontal="center" vertical="center"/>
      <protection locked="0"/>
    </xf>
    <xf numFmtId="0" fontId="46" fillId="0" borderId="102" xfId="18" applyFont="1" applyBorder="1" applyAlignment="1" applyProtection="1">
      <alignment horizontal="center" vertical="center"/>
      <protection locked="0"/>
    </xf>
    <xf numFmtId="0" fontId="46" fillId="0" borderId="109" xfId="18" applyFont="1" applyBorder="1" applyAlignment="1" applyProtection="1">
      <alignment horizontal="center" vertical="center"/>
      <protection locked="0"/>
    </xf>
    <xf numFmtId="0" fontId="46" fillId="0" borderId="105" xfId="18" applyFont="1" applyBorder="1" applyAlignment="1" applyProtection="1">
      <alignment horizontal="center" vertical="center"/>
      <protection locked="0"/>
    </xf>
    <xf numFmtId="0" fontId="46" fillId="0" borderId="80" xfId="18" applyFont="1" applyBorder="1" applyAlignment="1" applyProtection="1">
      <alignment horizontal="left" vertical="center" wrapText="1"/>
      <protection locked="0"/>
    </xf>
    <xf numFmtId="0" fontId="46" fillId="0" borderId="42" xfId="18" applyFont="1" applyBorder="1" applyAlignment="1" applyProtection="1">
      <alignment horizontal="left" vertical="center" wrapText="1"/>
      <protection locked="0"/>
    </xf>
    <xf numFmtId="0" fontId="46" fillId="0" borderId="81" xfId="18" applyFont="1" applyBorder="1" applyAlignment="1" applyProtection="1">
      <alignment horizontal="left" vertical="center" wrapText="1"/>
      <protection locked="0"/>
    </xf>
    <xf numFmtId="0" fontId="46" fillId="0" borderId="102" xfId="18" applyFont="1" applyBorder="1" applyAlignment="1" applyProtection="1">
      <alignment horizontal="left" vertical="center" wrapText="1"/>
      <protection locked="0"/>
    </xf>
    <xf numFmtId="0" fontId="46" fillId="0" borderId="109" xfId="18" applyFont="1" applyBorder="1" applyAlignment="1" applyProtection="1">
      <alignment horizontal="left" vertical="center" wrapText="1"/>
      <protection locked="0"/>
    </xf>
    <xf numFmtId="0" fontId="46" fillId="0" borderId="105" xfId="18" applyFont="1" applyBorder="1" applyAlignment="1" applyProtection="1">
      <alignment horizontal="left" vertical="center" wrapText="1"/>
      <protection locked="0"/>
    </xf>
    <xf numFmtId="44" fontId="46" fillId="4" borderId="80" xfId="10" applyFont="1" applyFill="1" applyBorder="1" applyAlignment="1" applyProtection="1">
      <alignment horizontal="center" vertical="center"/>
      <protection locked="0"/>
    </xf>
    <xf numFmtId="44" fontId="46" fillId="4" borderId="81" xfId="10" applyFont="1" applyFill="1" applyBorder="1" applyAlignment="1" applyProtection="1">
      <alignment horizontal="center" vertical="center"/>
      <protection locked="0"/>
    </xf>
    <xf numFmtId="44" fontId="46" fillId="4" borderId="102" xfId="10" applyFont="1" applyFill="1" applyBorder="1" applyAlignment="1" applyProtection="1">
      <alignment horizontal="center" vertical="center"/>
      <protection locked="0"/>
    </xf>
    <xf numFmtId="44" fontId="46" fillId="4" borderId="105" xfId="10" applyFont="1" applyFill="1" applyBorder="1" applyAlignment="1" applyProtection="1">
      <alignment horizontal="center" vertical="center"/>
      <protection locked="0"/>
    </xf>
    <xf numFmtId="0" fontId="3" fillId="2" borderId="25" xfId="18" applyFill="1" applyBorder="1" applyAlignment="1" applyProtection="1">
      <alignment horizontal="center" vertical="center"/>
    </xf>
    <xf numFmtId="0" fontId="3" fillId="2" borderId="1" xfId="18" applyFill="1" applyBorder="1" applyAlignment="1" applyProtection="1">
      <alignment horizontal="center" vertical="center"/>
    </xf>
    <xf numFmtId="0" fontId="3" fillId="2" borderId="2" xfId="18" applyFill="1" applyBorder="1" applyAlignment="1" applyProtection="1">
      <alignment horizontal="center" vertical="center"/>
    </xf>
    <xf numFmtId="0" fontId="46" fillId="0" borderId="80" xfId="18" applyFont="1" applyBorder="1" applyAlignment="1" applyProtection="1">
      <alignment horizontal="center" vertical="center" wrapText="1"/>
      <protection locked="0"/>
    </xf>
    <xf numFmtId="0" fontId="46" fillId="0" borderId="42" xfId="18" applyFont="1" applyBorder="1" applyAlignment="1" applyProtection="1">
      <alignment horizontal="center" vertical="center" wrapText="1"/>
      <protection locked="0"/>
    </xf>
    <xf numFmtId="0" fontId="46" fillId="0" borderId="81" xfId="18" applyFont="1" applyBorder="1" applyAlignment="1" applyProtection="1">
      <alignment horizontal="center" vertical="center" wrapText="1"/>
      <protection locked="0"/>
    </xf>
    <xf numFmtId="0" fontId="46" fillId="0" borderId="102" xfId="18" applyFont="1" applyBorder="1" applyAlignment="1" applyProtection="1">
      <alignment horizontal="center" vertical="center" wrapText="1"/>
      <protection locked="0"/>
    </xf>
    <xf numFmtId="0" fontId="46" fillId="0" borderId="109" xfId="18" applyFont="1" applyBorder="1" applyAlignment="1" applyProtection="1">
      <alignment horizontal="center" vertical="center" wrapText="1"/>
      <protection locked="0"/>
    </xf>
    <xf numFmtId="0" fontId="46" fillId="0" borderId="105" xfId="18" applyFont="1" applyBorder="1" applyAlignment="1" applyProtection="1">
      <alignment horizontal="center" vertical="center" wrapText="1"/>
      <protection locked="0"/>
    </xf>
    <xf numFmtId="0" fontId="3" fillId="0" borderId="80" xfId="7" applyFont="1" applyBorder="1" applyAlignment="1" applyProtection="1">
      <alignment horizontal="center" vertical="center"/>
      <protection locked="0"/>
    </xf>
    <xf numFmtId="0" fontId="3" fillId="8" borderId="15" xfId="7" applyFont="1" applyFill="1" applyBorder="1" applyAlignment="1" applyProtection="1">
      <alignment horizontal="center" vertical="center"/>
      <protection locked="0"/>
    </xf>
    <xf numFmtId="0" fontId="6" fillId="0" borderId="80" xfId="8" applyFont="1" applyBorder="1" applyAlignment="1" applyProtection="1">
      <alignment vertical="center" wrapText="1"/>
      <protection locked="0"/>
    </xf>
    <xf numFmtId="0" fontId="6" fillId="0" borderId="42" xfId="8" applyFont="1" applyBorder="1" applyAlignment="1" applyProtection="1">
      <alignment vertical="center" wrapText="1"/>
      <protection locked="0"/>
    </xf>
    <xf numFmtId="0" fontId="6" fillId="0" borderId="81" xfId="8" applyFont="1" applyBorder="1" applyAlignment="1" applyProtection="1">
      <alignment vertical="center" wrapText="1"/>
      <protection locked="0"/>
    </xf>
    <xf numFmtId="0" fontId="6" fillId="0" borderId="101" xfId="8" applyFont="1" applyBorder="1" applyAlignment="1" applyProtection="1">
      <alignment vertical="center" wrapText="1"/>
      <protection locked="0"/>
    </xf>
    <xf numFmtId="0" fontId="6" fillId="0" borderId="0" xfId="8" applyFont="1" applyBorder="1" applyAlignment="1" applyProtection="1">
      <alignment vertical="center" wrapText="1"/>
      <protection locked="0"/>
    </xf>
    <xf numFmtId="0" fontId="6" fillId="0" borderId="104" xfId="8" applyFont="1" applyBorder="1" applyAlignment="1" applyProtection="1">
      <alignment vertical="center" wrapText="1"/>
      <protection locked="0"/>
    </xf>
    <xf numFmtId="0" fontId="6" fillId="0" borderId="102" xfId="8" applyFont="1" applyBorder="1" applyAlignment="1" applyProtection="1">
      <alignment vertical="center" wrapText="1"/>
      <protection locked="0"/>
    </xf>
    <xf numFmtId="0" fontId="6" fillId="0" borderId="109" xfId="8" applyFont="1" applyBorder="1" applyAlignment="1" applyProtection="1">
      <alignment vertical="center" wrapText="1"/>
      <protection locked="0"/>
    </xf>
    <xf numFmtId="0" fontId="6" fillId="0" borderId="105" xfId="8" applyFont="1" applyBorder="1" applyAlignment="1" applyProtection="1">
      <alignment vertical="center" wrapText="1"/>
      <protection locked="0"/>
    </xf>
    <xf numFmtId="0" fontId="7" fillId="0" borderId="25" xfId="8" applyFont="1" applyFill="1" applyBorder="1" applyAlignment="1" applyProtection="1">
      <alignment horizontal="center" vertical="center" wrapText="1"/>
    </xf>
    <xf numFmtId="0" fontId="7" fillId="0" borderId="1"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wrapText="1"/>
    </xf>
    <xf numFmtId="0" fontId="11" fillId="10" borderId="107" xfId="8" applyFont="1" applyFill="1" applyBorder="1" applyAlignment="1" applyProtection="1">
      <alignment horizontal="center" vertical="center"/>
    </xf>
    <xf numFmtId="0" fontId="10" fillId="10" borderId="107" xfId="8" applyFont="1" applyFill="1" applyBorder="1" applyAlignment="1" applyProtection="1">
      <alignment horizontal="center" vertical="center"/>
    </xf>
    <xf numFmtId="0" fontId="14" fillId="0" borderId="25" xfId="8" applyFont="1" applyBorder="1" applyAlignment="1" applyProtection="1">
      <alignment horizontal="center" vertical="center" wrapText="1"/>
      <protection locked="0"/>
    </xf>
    <xf numFmtId="0" fontId="9" fillId="0" borderId="80" xfId="8" applyFont="1" applyBorder="1" applyAlignment="1" applyProtection="1">
      <alignment vertical="top" wrapText="1"/>
      <protection locked="0"/>
    </xf>
    <xf numFmtId="0" fontId="12" fillId="0" borderId="15" xfId="8" applyFont="1" applyFill="1" applyBorder="1" applyAlignment="1" applyProtection="1">
      <alignment horizontal="center" vertical="center"/>
      <protection locked="0"/>
    </xf>
  </cellXfs>
  <cellStyles count="34">
    <cellStyle name="Euro" xfId="1"/>
    <cellStyle name="Migliaia" xfId="2" builtinId="3"/>
    <cellStyle name="Migliaia [0] 2" xfId="3"/>
    <cellStyle name="Migliaia [0] 2 2" xfId="26"/>
    <cellStyle name="Migliaia 10" xfId="33"/>
    <cellStyle name="Migliaia 2" xfId="22"/>
    <cellStyle name="Migliaia 2 2" xfId="31"/>
    <cellStyle name="Migliaia 3" xfId="16"/>
    <cellStyle name="Migliaia 4" xfId="15"/>
    <cellStyle name="Migliaia 5" xfId="25"/>
    <cellStyle name="Migliaia 6" xfId="27"/>
    <cellStyle name="Migliaia 7" xfId="24"/>
    <cellStyle name="Migliaia 8" xfId="11"/>
    <cellStyle name="Migliaia 9" xfId="32"/>
    <cellStyle name="Normale" xfId="0" builtinId="0"/>
    <cellStyle name="Normale 2" xfId="4"/>
    <cellStyle name="Normale 2 2" xfId="21"/>
    <cellStyle name="Normale 2 2 2" xfId="30"/>
    <cellStyle name="Normale 2 3" xfId="17"/>
    <cellStyle name="Normale 2 4" xfId="12"/>
    <cellStyle name="Normale 3" xfId="5"/>
    <cellStyle name="Normale 3 2" xfId="23"/>
    <cellStyle name="Normale 4" xfId="6"/>
    <cellStyle name="Normale 5" xfId="7"/>
    <cellStyle name="Normale 5 2" xfId="18"/>
    <cellStyle name="Normale 5 3" xfId="13"/>
    <cellStyle name="Normale 6" xfId="20"/>
    <cellStyle name="Normale 6 2" xfId="29"/>
    <cellStyle name="Normale_OBJ_rev09" xfId="8"/>
    <cellStyle name="Valuta" xfId="10" builtinId="4"/>
    <cellStyle name="Valuta 2" xfId="28"/>
    <cellStyle name="Währung" xfId="9"/>
    <cellStyle name="Währung 2" xfId="19"/>
    <cellStyle name="Währung 3" xfId="14"/>
  </cellStyles>
  <dxfs count="6">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zoomScaleSheetLayoutView="100" workbookViewId="0">
      <selection activeCell="D71" sqref="D71"/>
    </sheetView>
  </sheetViews>
  <sheetFormatPr defaultColWidth="9.109375" defaultRowHeight="12.9" customHeight="1" x14ac:dyDescent="0.3"/>
  <cols>
    <col min="1" max="1" width="4.109375" customWidth="1"/>
    <col min="2" max="2" width="43.5546875" customWidth="1"/>
    <col min="3" max="3" width="12.88671875" customWidth="1"/>
    <col min="4" max="4" width="64.33203125" customWidth="1"/>
    <col min="5" max="5" width="51" style="58" customWidth="1"/>
    <col min="6" max="7" width="9.109375" style="57" hidden="1" customWidth="1"/>
    <col min="8" max="16384" width="9.109375" style="57"/>
  </cols>
  <sheetData>
    <row r="1" spans="1:5" s="56" customFormat="1" ht="29.25" customHeight="1" x14ac:dyDescent="0.3">
      <c r="A1" s="1" t="s">
        <v>270</v>
      </c>
      <c r="B1" s="1" t="s">
        <v>273</v>
      </c>
      <c r="C1" s="1" t="s">
        <v>58</v>
      </c>
      <c r="D1" s="1" t="s">
        <v>272</v>
      </c>
      <c r="E1" s="55" t="s">
        <v>271</v>
      </c>
    </row>
    <row r="2" spans="1:5" ht="15" customHeight="1" x14ac:dyDescent="0.3">
      <c r="A2">
        <v>1</v>
      </c>
      <c r="B2" t="s">
        <v>3</v>
      </c>
      <c r="C2">
        <v>1</v>
      </c>
      <c r="D2" t="s">
        <v>16</v>
      </c>
      <c r="E2" s="97" t="s">
        <v>377</v>
      </c>
    </row>
    <row r="3" spans="1:5" ht="18" customHeight="1" x14ac:dyDescent="0.3">
      <c r="C3">
        <v>2</v>
      </c>
      <c r="D3" t="s">
        <v>17</v>
      </c>
      <c r="E3" s="86" t="s">
        <v>377</v>
      </c>
    </row>
    <row r="4" spans="1:5" ht="15" customHeight="1" x14ac:dyDescent="0.25">
      <c r="C4">
        <v>3</v>
      </c>
      <c r="D4" t="s">
        <v>18</v>
      </c>
      <c r="E4" s="86" t="s">
        <v>378</v>
      </c>
    </row>
    <row r="5" spans="1:5" ht="15" customHeight="1" x14ac:dyDescent="0.25">
      <c r="C5">
        <v>4</v>
      </c>
      <c r="D5" t="s">
        <v>19</v>
      </c>
      <c r="E5" s="86" t="s">
        <v>378</v>
      </c>
    </row>
    <row r="6" spans="1:5" ht="15" customHeight="1" x14ac:dyDescent="0.25">
      <c r="C6">
        <v>5</v>
      </c>
      <c r="D6" t="s">
        <v>20</v>
      </c>
      <c r="E6" s="86" t="s">
        <v>379</v>
      </c>
    </row>
    <row r="7" spans="1:5" ht="15" customHeight="1" x14ac:dyDescent="0.25">
      <c r="C7">
        <v>6</v>
      </c>
      <c r="D7" t="s">
        <v>21</v>
      </c>
      <c r="E7" s="86" t="s">
        <v>379</v>
      </c>
    </row>
    <row r="8" spans="1:5" ht="15" customHeight="1" x14ac:dyDescent="0.25">
      <c r="C8">
        <v>7</v>
      </c>
      <c r="D8" t="s">
        <v>22</v>
      </c>
      <c r="E8" s="86" t="s">
        <v>380</v>
      </c>
    </row>
    <row r="9" spans="1:5" ht="12.75" customHeight="1" x14ac:dyDescent="0.25">
      <c r="C9">
        <v>8</v>
      </c>
      <c r="D9" t="s">
        <v>23</v>
      </c>
      <c r="E9" s="86" t="s">
        <v>380</v>
      </c>
    </row>
    <row r="10" spans="1:5" ht="12.75" customHeight="1" x14ac:dyDescent="0.25">
      <c r="C10">
        <v>11</v>
      </c>
      <c r="D10" t="s">
        <v>24</v>
      </c>
      <c r="E10" s="86" t="s">
        <v>380</v>
      </c>
    </row>
    <row r="11" spans="1:5" ht="12.9" customHeight="1" x14ac:dyDescent="0.25">
      <c r="A11">
        <v>3</v>
      </c>
      <c r="B11" t="s">
        <v>4</v>
      </c>
      <c r="C11">
        <v>1</v>
      </c>
      <c r="D11" t="s">
        <v>25</v>
      </c>
      <c r="E11" s="87" t="s">
        <v>381</v>
      </c>
    </row>
    <row r="12" spans="1:5" ht="12.9" customHeight="1" x14ac:dyDescent="0.25">
      <c r="C12">
        <v>2</v>
      </c>
      <c r="D12" t="s">
        <v>26</v>
      </c>
      <c r="E12" s="87" t="s">
        <v>381</v>
      </c>
    </row>
    <row r="13" spans="1:5" ht="12.9" customHeight="1" x14ac:dyDescent="0.25">
      <c r="A13">
        <v>4</v>
      </c>
      <c r="B13" t="s">
        <v>5</v>
      </c>
      <c r="C13">
        <v>1</v>
      </c>
      <c r="D13" t="s">
        <v>27</v>
      </c>
      <c r="E13" s="86" t="s">
        <v>380</v>
      </c>
    </row>
    <row r="14" spans="1:5" ht="12.9" customHeight="1" x14ac:dyDescent="0.25">
      <c r="C14">
        <v>2</v>
      </c>
      <c r="D14" t="s">
        <v>28</v>
      </c>
      <c r="E14" s="86" t="s">
        <v>380</v>
      </c>
    </row>
    <row r="15" spans="1:5" ht="12.9" customHeight="1" x14ac:dyDescent="0.3">
      <c r="C15">
        <v>6</v>
      </c>
      <c r="D15" t="s">
        <v>30</v>
      </c>
      <c r="E15" s="86" t="s">
        <v>380</v>
      </c>
    </row>
    <row r="16" spans="1:5" ht="28.5" customHeight="1" x14ac:dyDescent="0.3">
      <c r="A16">
        <v>5</v>
      </c>
      <c r="B16" s="2" t="s">
        <v>6</v>
      </c>
      <c r="C16">
        <v>1</v>
      </c>
      <c r="D16" t="s">
        <v>31</v>
      </c>
      <c r="E16" s="86" t="s">
        <v>382</v>
      </c>
    </row>
    <row r="17" spans="1:5" ht="12.9" customHeight="1" x14ac:dyDescent="0.3">
      <c r="C17">
        <v>2</v>
      </c>
      <c r="D17" t="s">
        <v>32</v>
      </c>
      <c r="E17" s="86" t="s">
        <v>380</v>
      </c>
    </row>
    <row r="18" spans="1:5" ht="12.9" customHeight="1" x14ac:dyDescent="0.25">
      <c r="A18">
        <v>6</v>
      </c>
      <c r="B18" t="s">
        <v>7</v>
      </c>
      <c r="C18">
        <v>1</v>
      </c>
      <c r="D18" t="s">
        <v>33</v>
      </c>
      <c r="E18" s="86" t="s">
        <v>382</v>
      </c>
    </row>
    <row r="19" spans="1:5" ht="12.9" customHeight="1" x14ac:dyDescent="0.25">
      <c r="C19">
        <v>2</v>
      </c>
      <c r="D19" t="s">
        <v>34</v>
      </c>
      <c r="E19" s="86" t="s">
        <v>380</v>
      </c>
    </row>
    <row r="20" spans="1:5" ht="12.9" customHeight="1" x14ac:dyDescent="0.25">
      <c r="A20">
        <v>8</v>
      </c>
      <c r="B20" t="s">
        <v>8</v>
      </c>
      <c r="C20">
        <v>1</v>
      </c>
      <c r="D20" t="s">
        <v>35</v>
      </c>
      <c r="E20" s="86" t="s">
        <v>379</v>
      </c>
    </row>
    <row r="21" spans="1:5" ht="12.9" customHeight="1" x14ac:dyDescent="0.25">
      <c r="C21">
        <v>2</v>
      </c>
      <c r="D21" s="2" t="s">
        <v>36</v>
      </c>
      <c r="E21" s="86" t="s">
        <v>379</v>
      </c>
    </row>
    <row r="22" spans="1:5" ht="29.25" customHeight="1" x14ac:dyDescent="0.25">
      <c r="A22">
        <v>9</v>
      </c>
      <c r="B22" s="2" t="s">
        <v>9</v>
      </c>
      <c r="C22">
        <v>1</v>
      </c>
      <c r="D22" t="s">
        <v>37</v>
      </c>
      <c r="E22" s="86" t="s">
        <v>379</v>
      </c>
    </row>
    <row r="23" spans="1:5" ht="29.25" customHeight="1" x14ac:dyDescent="0.25">
      <c r="C23">
        <v>2</v>
      </c>
      <c r="D23" t="s">
        <v>38</v>
      </c>
      <c r="E23" s="86" t="s">
        <v>379</v>
      </c>
    </row>
    <row r="24" spans="1:5" ht="12.9" customHeight="1" x14ac:dyDescent="0.25">
      <c r="C24">
        <v>3</v>
      </c>
      <c r="D24" t="s">
        <v>39</v>
      </c>
      <c r="E24" s="86" t="s">
        <v>379</v>
      </c>
    </row>
    <row r="25" spans="1:5" ht="12.9" customHeight="1" x14ac:dyDescent="0.25">
      <c r="C25">
        <v>4</v>
      </c>
      <c r="D25" t="s">
        <v>40</v>
      </c>
      <c r="E25" s="86" t="s">
        <v>379</v>
      </c>
    </row>
    <row r="26" spans="1:5" ht="12.9" customHeight="1" x14ac:dyDescent="0.25">
      <c r="C26">
        <v>7</v>
      </c>
      <c r="D26" t="s">
        <v>41</v>
      </c>
      <c r="E26" s="86"/>
    </row>
    <row r="27" spans="1:5" ht="12.9" customHeight="1" x14ac:dyDescent="0.3">
      <c r="C27">
        <v>8</v>
      </c>
      <c r="D27" t="s">
        <v>42</v>
      </c>
      <c r="E27" s="86" t="s">
        <v>379</v>
      </c>
    </row>
    <row r="28" spans="1:5" ht="12.9" customHeight="1" x14ac:dyDescent="0.3">
      <c r="A28">
        <v>10</v>
      </c>
      <c r="B28" t="s">
        <v>10</v>
      </c>
      <c r="C28">
        <v>2</v>
      </c>
      <c r="D28" t="s">
        <v>43</v>
      </c>
      <c r="E28" s="86" t="s">
        <v>379</v>
      </c>
    </row>
    <row r="29" spans="1:5" ht="12.9" customHeight="1" x14ac:dyDescent="0.3">
      <c r="C29">
        <v>5</v>
      </c>
      <c r="D29" t="s">
        <v>44</v>
      </c>
      <c r="E29" s="86" t="s">
        <v>379</v>
      </c>
    </row>
    <row r="30" spans="1:5" ht="12.9" customHeight="1" x14ac:dyDescent="0.25">
      <c r="A30">
        <v>12</v>
      </c>
      <c r="B30" t="s">
        <v>11</v>
      </c>
      <c r="C30">
        <v>1</v>
      </c>
      <c r="D30" t="s">
        <v>45</v>
      </c>
      <c r="E30" s="86" t="s">
        <v>380</v>
      </c>
    </row>
    <row r="31" spans="1:5" ht="12.9" customHeight="1" x14ac:dyDescent="0.3">
      <c r="C31">
        <v>2</v>
      </c>
      <c r="D31" t="s">
        <v>46</v>
      </c>
      <c r="E31" s="86" t="s">
        <v>380</v>
      </c>
    </row>
    <row r="32" spans="1:5" ht="12.9" customHeight="1" x14ac:dyDescent="0.25">
      <c r="C32">
        <v>3</v>
      </c>
      <c r="D32" t="s">
        <v>47</v>
      </c>
      <c r="E32" s="86" t="s">
        <v>380</v>
      </c>
    </row>
    <row r="33" spans="1:5" ht="12.9" customHeight="1" x14ac:dyDescent="0.25">
      <c r="C33">
        <v>4</v>
      </c>
      <c r="D33" t="s">
        <v>48</v>
      </c>
      <c r="E33" s="86" t="s">
        <v>380</v>
      </c>
    </row>
    <row r="34" spans="1:5" ht="12.9" customHeight="1" x14ac:dyDescent="0.25">
      <c r="C34">
        <v>6</v>
      </c>
      <c r="D34" t="s">
        <v>49</v>
      </c>
      <c r="E34" s="86" t="s">
        <v>380</v>
      </c>
    </row>
    <row r="35" spans="1:5" ht="12.9" customHeight="1" x14ac:dyDescent="0.25">
      <c r="C35">
        <v>7</v>
      </c>
      <c r="D35" s="2" t="s">
        <v>50</v>
      </c>
      <c r="E35" s="86" t="s">
        <v>380</v>
      </c>
    </row>
    <row r="36" spans="1:5" ht="12.9" customHeight="1" x14ac:dyDescent="0.25">
      <c r="C36">
        <v>8</v>
      </c>
      <c r="D36" t="s">
        <v>51</v>
      </c>
      <c r="E36" s="86" t="s">
        <v>380</v>
      </c>
    </row>
    <row r="37" spans="1:5" ht="12.9" customHeight="1" x14ac:dyDescent="0.25">
      <c r="C37">
        <v>9</v>
      </c>
      <c r="D37" t="s">
        <v>52</v>
      </c>
      <c r="E37" s="86" t="s">
        <v>380</v>
      </c>
    </row>
    <row r="38" spans="1:5" ht="12.9" customHeight="1" x14ac:dyDescent="0.25">
      <c r="A38">
        <v>13</v>
      </c>
      <c r="B38" t="s">
        <v>332</v>
      </c>
      <c r="C38">
        <v>7</v>
      </c>
      <c r="D38" t="s">
        <v>333</v>
      </c>
      <c r="E38" s="86"/>
    </row>
    <row r="39" spans="1:5" ht="12.9" customHeight="1" x14ac:dyDescent="0.3">
      <c r="A39">
        <v>14</v>
      </c>
      <c r="B39" t="s">
        <v>12</v>
      </c>
      <c r="C39">
        <v>2</v>
      </c>
      <c r="D39" t="s">
        <v>53</v>
      </c>
      <c r="E39" s="86" t="s">
        <v>381</v>
      </c>
    </row>
    <row r="40" spans="1:5" ht="12.9" customHeight="1" x14ac:dyDescent="0.3">
      <c r="C40">
        <v>4</v>
      </c>
      <c r="D40" t="s">
        <v>54</v>
      </c>
      <c r="E40" s="86" t="s">
        <v>381</v>
      </c>
    </row>
    <row r="41" spans="1:5" ht="27.75" customHeight="1" x14ac:dyDescent="0.3">
      <c r="A41">
        <v>15</v>
      </c>
      <c r="B41" s="2" t="s">
        <v>13</v>
      </c>
      <c r="C41">
        <v>1</v>
      </c>
      <c r="D41" t="s">
        <v>55</v>
      </c>
      <c r="E41" s="86" t="s">
        <v>381</v>
      </c>
    </row>
    <row r="42" spans="1:5" ht="12.9" customHeight="1" x14ac:dyDescent="0.3">
      <c r="C42">
        <v>3</v>
      </c>
      <c r="D42" t="s">
        <v>334</v>
      </c>
      <c r="E42" s="86" t="s">
        <v>380</v>
      </c>
    </row>
    <row r="43" spans="1:5" ht="12.9" customHeight="1" x14ac:dyDescent="0.3">
      <c r="A43">
        <v>16</v>
      </c>
      <c r="B43" t="s">
        <v>14</v>
      </c>
      <c r="C43">
        <v>1</v>
      </c>
      <c r="D43" t="s">
        <v>56</v>
      </c>
      <c r="E43" s="86" t="s">
        <v>381</v>
      </c>
    </row>
    <row r="44" spans="1:5" ht="12.9" customHeight="1" x14ac:dyDescent="0.3">
      <c r="A44">
        <v>19</v>
      </c>
      <c r="B44" t="s">
        <v>15</v>
      </c>
      <c r="C44">
        <v>1</v>
      </c>
      <c r="D44" s="2" t="s">
        <v>57</v>
      </c>
      <c r="E44" s="86"/>
    </row>
    <row r="45" spans="1:5" ht="12.9" customHeight="1" x14ac:dyDescent="0.3">
      <c r="A45">
        <v>20</v>
      </c>
      <c r="B45" t="s">
        <v>335</v>
      </c>
      <c r="C45" s="85">
        <v>1</v>
      </c>
      <c r="D45" t="s">
        <v>339</v>
      </c>
      <c r="E45" s="86" t="s">
        <v>378</v>
      </c>
    </row>
    <row r="46" spans="1:5" ht="12.9" customHeight="1" x14ac:dyDescent="0.3">
      <c r="C46" s="85">
        <v>2</v>
      </c>
      <c r="D46" t="s">
        <v>340</v>
      </c>
      <c r="E46" s="86" t="s">
        <v>378</v>
      </c>
    </row>
    <row r="47" spans="1:5" ht="12.9" customHeight="1" x14ac:dyDescent="0.3">
      <c r="C47" s="85">
        <v>3</v>
      </c>
      <c r="D47" t="s">
        <v>341</v>
      </c>
      <c r="E47" s="86" t="s">
        <v>378</v>
      </c>
    </row>
    <row r="48" spans="1:5" ht="12.9" customHeight="1" x14ac:dyDescent="0.3">
      <c r="A48">
        <v>50</v>
      </c>
      <c r="B48" t="s">
        <v>336</v>
      </c>
      <c r="C48">
        <v>1</v>
      </c>
      <c r="D48" t="s">
        <v>337</v>
      </c>
      <c r="E48" s="86" t="s">
        <v>378</v>
      </c>
    </row>
    <row r="49" spans="3:5" ht="12.9" customHeight="1" x14ac:dyDescent="0.3">
      <c r="C49">
        <v>2</v>
      </c>
      <c r="D49" t="s">
        <v>338</v>
      </c>
      <c r="E49" s="86" t="s">
        <v>378</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5" type="noConversion"/>
  <pageMargins left="0.39370078740157483" right="0.39370078740157483" top="0.6692913385826772" bottom="0.19685039370078741" header="0.19685039370078741" footer="0.19685039370078741"/>
  <pageSetup paperSize="9" scale="72" orientation="landscape" r:id="rId4"/>
  <headerFooter alignWithMargins="0">
    <oddHeader xml:space="preserve">&amp;C
COMUNE DI VIGLIANO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WhiteSpace="0" topLeftCell="A61" zoomScaleNormal="100" workbookViewId="0">
      <selection activeCell="M29" sqref="M29"/>
    </sheetView>
  </sheetViews>
  <sheetFormatPr defaultColWidth="9.109375" defaultRowHeight="13.2" x14ac:dyDescent="0.25"/>
  <cols>
    <col min="1" max="3" width="9.109375" style="5"/>
    <col min="4" max="4" width="10.6640625" style="5" customWidth="1"/>
    <col min="5" max="7" width="9.109375" style="5"/>
    <col min="8" max="8" width="10.109375" style="5" bestFit="1" customWidth="1"/>
    <col min="9" max="9" width="9.109375" style="5"/>
    <col min="10" max="10" width="9.6640625" style="5" customWidth="1"/>
    <col min="11" max="11" width="11.44140625" style="5" customWidth="1"/>
    <col min="12" max="12" width="13.88671875" style="5" customWidth="1"/>
    <col min="13" max="13" width="9.109375" style="5"/>
    <col min="14" max="14" width="19" style="5" bestFit="1" customWidth="1"/>
    <col min="15" max="16384" width="9.109375" style="5"/>
  </cols>
  <sheetData>
    <row r="1" spans="1:15" ht="21.75" customHeight="1" x14ac:dyDescent="0.25">
      <c r="A1" s="613"/>
      <c r="B1" s="614"/>
      <c r="C1" s="614"/>
      <c r="D1" s="614"/>
      <c r="E1" s="614"/>
      <c r="F1" s="614"/>
      <c r="G1" s="614"/>
      <c r="H1" s="614"/>
      <c r="I1" s="614"/>
      <c r="J1" s="614"/>
      <c r="K1" s="52" t="s">
        <v>112</v>
      </c>
      <c r="L1" s="53">
        <v>2020</v>
      </c>
    </row>
    <row r="2" spans="1:15" ht="24.75" customHeight="1" thickBot="1" x14ac:dyDescent="0.3">
      <c r="A2" s="615" t="s">
        <v>238</v>
      </c>
      <c r="B2" s="616"/>
      <c r="C2" s="616"/>
      <c r="D2" s="616"/>
      <c r="E2" s="616"/>
      <c r="F2" s="616"/>
      <c r="G2" s="616"/>
      <c r="H2" s="616"/>
      <c r="I2" s="616"/>
      <c r="J2" s="616"/>
      <c r="K2" s="616"/>
      <c r="L2" s="617"/>
    </row>
    <row r="3" spans="1:15" ht="13.5" customHeight="1" x14ac:dyDescent="0.25">
      <c r="A3" s="577" t="s">
        <v>239</v>
      </c>
      <c r="B3" s="578"/>
      <c r="C3" s="578"/>
      <c r="D3" s="578"/>
      <c r="E3" s="578"/>
      <c r="F3" s="578"/>
      <c r="G3" s="578"/>
      <c r="H3" s="578"/>
      <c r="I3" s="578"/>
      <c r="J3" s="578"/>
      <c r="K3" s="578"/>
      <c r="L3" s="579"/>
      <c r="M3" s="27"/>
    </row>
    <row r="4" spans="1:15" ht="15" customHeight="1" x14ac:dyDescent="0.2">
      <c r="A4" s="580" t="s">
        <v>115</v>
      </c>
      <c r="B4" s="581"/>
      <c r="C4" s="581"/>
      <c r="D4" s="581"/>
      <c r="E4" s="618">
        <f>$L$1 - 3</f>
        <v>2017</v>
      </c>
      <c r="F4" s="619"/>
      <c r="G4" s="554">
        <f>$L$1-2</f>
        <v>2018</v>
      </c>
      <c r="H4" s="554"/>
      <c r="I4" s="554">
        <f>$L$1-1</f>
        <v>2019</v>
      </c>
      <c r="J4" s="554"/>
      <c r="K4" s="582">
        <f>$L$1</f>
        <v>2020</v>
      </c>
      <c r="L4" s="583"/>
      <c r="M4" s="27"/>
      <c r="N4" s="6"/>
    </row>
    <row r="5" spans="1:15" ht="12.75" customHeight="1" x14ac:dyDescent="0.2">
      <c r="A5" s="571" t="s">
        <v>240</v>
      </c>
      <c r="B5" s="572"/>
      <c r="C5" s="572"/>
      <c r="D5" s="572"/>
      <c r="E5" s="609">
        <v>1</v>
      </c>
      <c r="F5" s="610"/>
      <c r="G5" s="609">
        <v>1</v>
      </c>
      <c r="H5" s="610"/>
      <c r="I5" s="599">
        <v>1</v>
      </c>
      <c r="J5" s="600"/>
      <c r="K5" s="599">
        <v>1</v>
      </c>
      <c r="L5" s="600"/>
    </row>
    <row r="6" spans="1:15" ht="12.75" customHeight="1" x14ac:dyDescent="0.2">
      <c r="A6" s="607" t="s">
        <v>241</v>
      </c>
      <c r="B6" s="608"/>
      <c r="C6" s="608"/>
      <c r="D6" s="608"/>
      <c r="E6" s="609">
        <v>3</v>
      </c>
      <c r="F6" s="610"/>
      <c r="G6" s="609">
        <v>3</v>
      </c>
      <c r="H6" s="610"/>
      <c r="I6" s="599">
        <v>3</v>
      </c>
      <c r="J6" s="600"/>
      <c r="K6" s="599">
        <v>3</v>
      </c>
      <c r="L6" s="600"/>
      <c r="N6" s="6"/>
    </row>
    <row r="7" spans="1:15" ht="12.75" x14ac:dyDescent="0.2">
      <c r="A7" s="607" t="s">
        <v>242</v>
      </c>
      <c r="B7" s="608"/>
      <c r="C7" s="608"/>
      <c r="D7" s="608"/>
      <c r="E7" s="609">
        <v>7.625</v>
      </c>
      <c r="F7" s="610"/>
      <c r="G7" s="609">
        <v>7.625</v>
      </c>
      <c r="H7" s="610"/>
      <c r="I7" s="599">
        <v>6.625</v>
      </c>
      <c r="J7" s="600"/>
      <c r="K7" s="599">
        <v>6.9580000000000002</v>
      </c>
      <c r="L7" s="600"/>
      <c r="M7" s="8">
        <f>((6*100)+(2/12*2*100)+(1*62.5))/100</f>
        <v>6.9583333333333339</v>
      </c>
      <c r="N7" s="381" t="s">
        <v>469</v>
      </c>
    </row>
    <row r="8" spans="1:15" ht="12.75" x14ac:dyDescent="0.2">
      <c r="A8" s="601" t="s">
        <v>243</v>
      </c>
      <c r="B8" s="602"/>
      <c r="C8" s="602"/>
      <c r="D8" s="602"/>
      <c r="E8" s="611">
        <f>SUM(E5:F7)</f>
        <v>11.625</v>
      </c>
      <c r="F8" s="611"/>
      <c r="G8" s="611">
        <f>SUM(G5:H7)</f>
        <v>11.625</v>
      </c>
      <c r="H8" s="611"/>
      <c r="I8" s="611">
        <f>SUM(I5:J7)</f>
        <v>10.625</v>
      </c>
      <c r="J8" s="611"/>
      <c r="K8" s="611">
        <f>SUM(K5:L7)</f>
        <v>10.958</v>
      </c>
      <c r="L8" s="611"/>
      <c r="N8" s="383" t="s">
        <v>470</v>
      </c>
    </row>
    <row r="9" spans="1:15" s="16" customFormat="1" ht="22.5" customHeight="1" x14ac:dyDescent="0.2">
      <c r="A9" s="592"/>
      <c r="B9" s="593"/>
      <c r="C9" s="593"/>
      <c r="D9" s="593"/>
      <c r="E9" s="593"/>
      <c r="F9" s="593"/>
      <c r="G9" s="593"/>
      <c r="H9" s="593"/>
      <c r="I9" s="593"/>
      <c r="J9" s="593"/>
      <c r="K9" s="593"/>
      <c r="L9" s="594"/>
    </row>
    <row r="10" spans="1:15" x14ac:dyDescent="0.25">
      <c r="A10" s="595" t="s">
        <v>244</v>
      </c>
      <c r="B10" s="596"/>
      <c r="C10" s="596"/>
      <c r="D10" s="596"/>
      <c r="E10" s="596"/>
      <c r="F10" s="596"/>
      <c r="G10" s="596"/>
      <c r="H10" s="596"/>
      <c r="I10" s="596"/>
      <c r="J10" s="596"/>
      <c r="K10" s="596"/>
      <c r="L10" s="597"/>
    </row>
    <row r="11" spans="1:15" ht="12.75" x14ac:dyDescent="0.2">
      <c r="A11" s="580" t="s">
        <v>115</v>
      </c>
      <c r="B11" s="581"/>
      <c r="C11" s="581"/>
      <c r="D11" s="581"/>
      <c r="E11" s="554">
        <f>$L$1 - 3</f>
        <v>2017</v>
      </c>
      <c r="F11" s="554"/>
      <c r="G11" s="554">
        <f>$L$1-2</f>
        <v>2018</v>
      </c>
      <c r="H11" s="554"/>
      <c r="I11" s="554">
        <f>$L$1-1</f>
        <v>2019</v>
      </c>
      <c r="J11" s="554"/>
      <c r="K11" s="582">
        <f>$L$1</f>
        <v>2020</v>
      </c>
      <c r="L11" s="583"/>
    </row>
    <row r="12" spans="1:15" ht="12.75" x14ac:dyDescent="0.2">
      <c r="A12" s="571" t="s">
        <v>240</v>
      </c>
      <c r="B12" s="572"/>
      <c r="C12" s="572"/>
      <c r="D12" s="572"/>
      <c r="E12" s="598">
        <v>59</v>
      </c>
      <c r="F12" s="598"/>
      <c r="G12" s="598">
        <v>60</v>
      </c>
      <c r="H12" s="598"/>
      <c r="I12" s="599">
        <v>61</v>
      </c>
      <c r="J12" s="600"/>
      <c r="K12" s="599">
        <v>62</v>
      </c>
      <c r="L12" s="600"/>
    </row>
    <row r="13" spans="1:15" ht="12.75" x14ac:dyDescent="0.2">
      <c r="A13" s="607" t="s">
        <v>241</v>
      </c>
      <c r="B13" s="608"/>
      <c r="C13" s="608"/>
      <c r="D13" s="608"/>
      <c r="E13" s="598">
        <v>53.33</v>
      </c>
      <c r="F13" s="598"/>
      <c r="G13" s="598">
        <v>54.33</v>
      </c>
      <c r="H13" s="598"/>
      <c r="I13" s="599">
        <v>55.33</v>
      </c>
      <c r="J13" s="600"/>
      <c r="K13" s="599">
        <v>56.33</v>
      </c>
      <c r="L13" s="600"/>
    </row>
    <row r="14" spans="1:15" ht="12.75" x14ac:dyDescent="0.2">
      <c r="A14" s="607" t="s">
        <v>242</v>
      </c>
      <c r="B14" s="608"/>
      <c r="C14" s="608"/>
      <c r="D14" s="608"/>
      <c r="E14" s="609">
        <v>49.87</v>
      </c>
      <c r="F14" s="610"/>
      <c r="G14" s="609">
        <v>50.87</v>
      </c>
      <c r="H14" s="610"/>
      <c r="I14" s="599">
        <v>51.87</v>
      </c>
      <c r="J14" s="600"/>
      <c r="K14" s="599">
        <v>52.87</v>
      </c>
      <c r="L14" s="600"/>
    </row>
    <row r="15" spans="1:15" x14ac:dyDescent="0.25">
      <c r="A15" s="601" t="s">
        <v>245</v>
      </c>
      <c r="B15" s="602"/>
      <c r="C15" s="602"/>
      <c r="D15" s="602"/>
      <c r="E15" s="603">
        <f>SUM(E12:F14)/3</f>
        <v>54.066666666666663</v>
      </c>
      <c r="F15" s="603"/>
      <c r="G15" s="603">
        <f>SUM(G12:H14)/3</f>
        <v>55.066666666666663</v>
      </c>
      <c r="H15" s="603"/>
      <c r="I15" s="603">
        <f>SUM(I12:J14)/3</f>
        <v>56.066666666666663</v>
      </c>
      <c r="J15" s="603"/>
      <c r="K15" s="603">
        <f>SUM(K12:L14)/3</f>
        <v>57.066666666666663</v>
      </c>
      <c r="L15" s="606"/>
      <c r="O15" s="45"/>
    </row>
    <row r="16" spans="1:15" ht="32.25" customHeight="1" x14ac:dyDescent="0.2">
      <c r="A16" s="592"/>
      <c r="B16" s="593"/>
      <c r="C16" s="593"/>
      <c r="D16" s="593"/>
      <c r="E16" s="593"/>
      <c r="F16" s="593"/>
      <c r="G16" s="593"/>
      <c r="H16" s="593"/>
      <c r="I16" s="593"/>
      <c r="J16" s="593"/>
      <c r="K16" s="593"/>
      <c r="L16" s="594"/>
    </row>
    <row r="17" spans="1:14" ht="12.75" x14ac:dyDescent="0.2">
      <c r="A17" s="595" t="s">
        <v>246</v>
      </c>
      <c r="B17" s="596"/>
      <c r="C17" s="596"/>
      <c r="D17" s="596"/>
      <c r="E17" s="596"/>
      <c r="F17" s="596"/>
      <c r="G17" s="596"/>
      <c r="H17" s="596"/>
      <c r="I17" s="596"/>
      <c r="J17" s="596"/>
      <c r="K17" s="596"/>
      <c r="L17" s="597"/>
    </row>
    <row r="18" spans="1:14" ht="12.75" x14ac:dyDescent="0.2">
      <c r="A18" s="580" t="s">
        <v>115</v>
      </c>
      <c r="B18" s="581"/>
      <c r="C18" s="581"/>
      <c r="D18" s="581"/>
      <c r="E18" s="554">
        <f>$L$1 - 3</f>
        <v>2017</v>
      </c>
      <c r="F18" s="554"/>
      <c r="G18" s="554">
        <f>$L$1-2</f>
        <v>2018</v>
      </c>
      <c r="H18" s="554"/>
      <c r="I18" s="554">
        <f>$L$1-1</f>
        <v>2019</v>
      </c>
      <c r="J18" s="554"/>
      <c r="K18" s="582">
        <f>$L$1</f>
        <v>2020</v>
      </c>
      <c r="L18" s="583"/>
    </row>
    <row r="19" spans="1:14" x14ac:dyDescent="0.25">
      <c r="A19" s="571" t="s">
        <v>247</v>
      </c>
      <c r="B19" s="572"/>
      <c r="C19" s="572"/>
      <c r="D19" s="572"/>
      <c r="E19" s="604">
        <v>0.66049999999999998</v>
      </c>
      <c r="F19" s="605"/>
      <c r="G19" s="604">
        <v>0.64780000000000004</v>
      </c>
      <c r="H19" s="605"/>
      <c r="I19" s="584">
        <v>0.40439999999999998</v>
      </c>
      <c r="J19" s="585"/>
      <c r="K19" s="584">
        <f>(445/10.333)/100</f>
        <v>0.43065905351785538</v>
      </c>
      <c r="L19" s="585"/>
      <c r="M19" s="381" t="s">
        <v>472</v>
      </c>
      <c r="N19" s="612" t="s">
        <v>471</v>
      </c>
    </row>
    <row r="20" spans="1:14" ht="13.8" thickBot="1" x14ac:dyDescent="0.3">
      <c r="A20" s="586" t="s">
        <v>248</v>
      </c>
      <c r="B20" s="587"/>
      <c r="C20" s="587"/>
      <c r="D20" s="587"/>
      <c r="E20" s="588">
        <v>0.34770000000000001</v>
      </c>
      <c r="F20" s="589"/>
      <c r="G20" s="588">
        <v>0.3518</v>
      </c>
      <c r="H20" s="589"/>
      <c r="I20" s="590">
        <v>0.14130000000000001</v>
      </c>
      <c r="J20" s="591"/>
      <c r="K20" s="590">
        <f>(99/10.333)/100</f>
        <v>9.5809542243298171E-2</v>
      </c>
      <c r="L20" s="591"/>
      <c r="M20" s="381" t="s">
        <v>473</v>
      </c>
      <c r="N20" s="612"/>
    </row>
    <row r="21" spans="1:14" ht="12.75" x14ac:dyDescent="0.2">
      <c r="A21" s="49"/>
      <c r="B21" s="50"/>
      <c r="C21" s="50"/>
      <c r="D21" s="50"/>
      <c r="E21" s="50"/>
      <c r="F21" s="50"/>
      <c r="G21" s="50"/>
      <c r="H21" s="50"/>
      <c r="I21" s="50"/>
      <c r="J21" s="50"/>
      <c r="K21" s="50"/>
      <c r="L21" s="51"/>
    </row>
    <row r="22" spans="1:14" ht="12.75" x14ac:dyDescent="0.2">
      <c r="A22" s="575"/>
      <c r="B22" s="512"/>
      <c r="C22" s="512"/>
      <c r="D22" s="512"/>
      <c r="E22" s="512"/>
      <c r="F22" s="512"/>
      <c r="G22" s="512"/>
      <c r="H22" s="512"/>
      <c r="I22" s="512"/>
      <c r="J22" s="512"/>
      <c r="K22" s="512"/>
      <c r="L22" s="576"/>
    </row>
    <row r="23" spans="1:14" ht="12.75" x14ac:dyDescent="0.2">
      <c r="A23" s="49"/>
      <c r="B23" s="50"/>
      <c r="C23" s="50"/>
      <c r="D23" s="50"/>
      <c r="E23" s="50"/>
      <c r="F23" s="50"/>
      <c r="G23" s="50"/>
      <c r="H23" s="50"/>
      <c r="I23" s="50"/>
      <c r="J23" s="50"/>
      <c r="K23" s="50"/>
      <c r="L23" s="51"/>
    </row>
    <row r="24" spans="1:14" ht="13.5" thickBot="1" x14ac:dyDescent="0.25">
      <c r="A24" s="49"/>
      <c r="B24" s="50"/>
      <c r="C24" s="50"/>
      <c r="D24" s="50"/>
      <c r="E24" s="50"/>
      <c r="F24" s="50"/>
      <c r="G24" s="50"/>
      <c r="H24" s="50"/>
      <c r="I24" s="50"/>
      <c r="J24" s="50"/>
      <c r="K24" s="50"/>
      <c r="L24" s="51"/>
    </row>
    <row r="25" spans="1:14" ht="12.75" x14ac:dyDescent="0.2">
      <c r="A25" s="577" t="s">
        <v>249</v>
      </c>
      <c r="B25" s="578"/>
      <c r="C25" s="578"/>
      <c r="D25" s="578"/>
      <c r="E25" s="578"/>
      <c r="F25" s="578"/>
      <c r="G25" s="578"/>
      <c r="H25" s="578"/>
      <c r="I25" s="578"/>
      <c r="J25" s="578"/>
      <c r="K25" s="578"/>
      <c r="L25" s="579"/>
    </row>
    <row r="26" spans="1:14" ht="12.75" x14ac:dyDescent="0.2">
      <c r="A26" s="580" t="s">
        <v>115</v>
      </c>
      <c r="B26" s="581"/>
      <c r="C26" s="581"/>
      <c r="D26" s="581"/>
      <c r="E26" s="554">
        <f>$L$1 - 3</f>
        <v>2017</v>
      </c>
      <c r="F26" s="554"/>
      <c r="G26" s="554">
        <f>$L$1-2</f>
        <v>2018</v>
      </c>
      <c r="H26" s="554"/>
      <c r="I26" s="554">
        <f>$L$1-1</f>
        <v>2019</v>
      </c>
      <c r="J26" s="554"/>
      <c r="K26" s="582">
        <f>$L$1</f>
        <v>2020</v>
      </c>
      <c r="L26" s="583"/>
    </row>
    <row r="27" spans="1:14" ht="12.75" customHeight="1" x14ac:dyDescent="0.2">
      <c r="A27" s="571" t="s">
        <v>250</v>
      </c>
      <c r="B27" s="572"/>
      <c r="C27" s="572"/>
      <c r="D27" s="572"/>
      <c r="E27" s="573">
        <v>462358.14</v>
      </c>
      <c r="F27" s="574"/>
      <c r="G27" s="573">
        <v>437638.61</v>
      </c>
      <c r="H27" s="574"/>
      <c r="I27" s="569">
        <v>507359.56</v>
      </c>
      <c r="J27" s="570"/>
      <c r="K27" s="569">
        <v>437670.17</v>
      </c>
      <c r="L27" s="570"/>
    </row>
    <row r="28" spans="1:14" ht="12.75" customHeight="1" x14ac:dyDescent="0.2">
      <c r="A28" s="571" t="s">
        <v>251</v>
      </c>
      <c r="B28" s="572"/>
      <c r="C28" s="572"/>
      <c r="D28" s="572"/>
      <c r="E28" s="573">
        <v>2700</v>
      </c>
      <c r="F28" s="574"/>
      <c r="G28" s="573">
        <v>2500</v>
      </c>
      <c r="H28" s="574"/>
      <c r="I28" s="569">
        <v>1645</v>
      </c>
      <c r="J28" s="570"/>
      <c r="K28" s="569">
        <v>5300</v>
      </c>
      <c r="L28" s="570"/>
    </row>
    <row r="29" spans="1:14" ht="12.75" customHeight="1" thickBot="1" x14ac:dyDescent="0.25">
      <c r="A29" s="563" t="s">
        <v>252</v>
      </c>
      <c r="B29" s="564"/>
      <c r="C29" s="564"/>
      <c r="D29" s="564"/>
      <c r="E29" s="565">
        <v>915.5</v>
      </c>
      <c r="F29" s="566"/>
      <c r="G29" s="565">
        <v>1119</v>
      </c>
      <c r="H29" s="566"/>
      <c r="I29" s="567">
        <v>450</v>
      </c>
      <c r="J29" s="568"/>
      <c r="K29" s="567">
        <v>4651.88</v>
      </c>
      <c r="L29" s="568"/>
    </row>
    <row r="30" spans="1:14" ht="12.75" x14ac:dyDescent="0.2">
      <c r="A30" s="49"/>
      <c r="B30" s="50"/>
      <c r="C30" s="50"/>
      <c r="D30" s="50"/>
      <c r="E30" s="50"/>
      <c r="F30" s="50"/>
      <c r="G30" s="50"/>
      <c r="H30" s="50"/>
      <c r="I30" s="50"/>
      <c r="J30" s="50"/>
      <c r="K30" s="50"/>
      <c r="L30" s="51"/>
    </row>
    <row r="31" spans="1:14" ht="13.5" thickBot="1" x14ac:dyDescent="0.25">
      <c r="A31" s="49"/>
      <c r="B31" s="50"/>
      <c r="C31" s="50"/>
      <c r="D31" s="50"/>
      <c r="E31" s="50"/>
      <c r="F31" s="50"/>
      <c r="G31" s="50"/>
      <c r="H31" s="50"/>
      <c r="I31" s="50"/>
      <c r="J31" s="50"/>
      <c r="K31" s="50"/>
      <c r="L31" s="51"/>
    </row>
    <row r="32" spans="1:14" ht="12.75" x14ac:dyDescent="0.2">
      <c r="A32" s="555" t="s">
        <v>253</v>
      </c>
      <c r="B32" s="556"/>
      <c r="C32" s="556"/>
      <c r="D32" s="556"/>
      <c r="E32" s="556"/>
      <c r="F32" s="556"/>
      <c r="G32" s="556"/>
      <c r="H32" s="556"/>
      <c r="I32" s="556"/>
      <c r="J32" s="556"/>
      <c r="K32" s="556"/>
      <c r="L32" s="557"/>
    </row>
    <row r="33" spans="1:13" ht="12.75" x14ac:dyDescent="0.2">
      <c r="A33" s="551" t="s">
        <v>115</v>
      </c>
      <c r="B33" s="552"/>
      <c r="C33" s="552"/>
      <c r="D33" s="553"/>
      <c r="E33" s="554">
        <f>$L$1-3</f>
        <v>2017</v>
      </c>
      <c r="F33" s="554"/>
      <c r="G33" s="554">
        <f>$L$1-2</f>
        <v>2018</v>
      </c>
      <c r="H33" s="554"/>
      <c r="I33" s="554">
        <f>$L$1-1</f>
        <v>2019</v>
      </c>
      <c r="J33" s="554"/>
      <c r="K33" s="554">
        <f>$L$1</f>
        <v>2020</v>
      </c>
      <c r="L33" s="558"/>
    </row>
    <row r="34" spans="1:13" ht="12.75" customHeight="1" x14ac:dyDescent="0.25">
      <c r="A34" s="533" t="s">
        <v>254</v>
      </c>
      <c r="B34" s="534"/>
      <c r="C34" s="534"/>
      <c r="D34" s="535"/>
      <c r="E34" s="516">
        <f>E27/'Economico Patrimoniale'!E21</f>
        <v>0.29931139845909294</v>
      </c>
      <c r="F34" s="516"/>
      <c r="G34" s="516">
        <f>G27/'Economico Patrimoniale'!G21</f>
        <v>0.26443589591044031</v>
      </c>
      <c r="H34" s="516"/>
      <c r="I34" s="516">
        <f>I27/'Economico Patrimoniale'!I21</f>
        <v>0.2594636502852446</v>
      </c>
      <c r="J34" s="516"/>
      <c r="K34" s="537">
        <f>K27/'Economico Patrimoniale'!K21</f>
        <v>0.21403545234967111</v>
      </c>
      <c r="L34" s="519"/>
    </row>
    <row r="35" spans="1:13" ht="12.75" customHeight="1" x14ac:dyDescent="0.25">
      <c r="A35" s="522" t="s">
        <v>215</v>
      </c>
      <c r="B35" s="523"/>
      <c r="C35" s="523"/>
      <c r="D35" s="524"/>
      <c r="E35" s="516"/>
      <c r="F35" s="516"/>
      <c r="G35" s="516"/>
      <c r="H35" s="516"/>
      <c r="I35" s="516"/>
      <c r="J35" s="516"/>
      <c r="K35" s="537"/>
      <c r="L35" s="519"/>
    </row>
    <row r="36" spans="1:13" ht="12.75" customHeight="1" x14ac:dyDescent="0.25">
      <c r="A36" s="530" t="s">
        <v>255</v>
      </c>
      <c r="B36" s="531"/>
      <c r="C36" s="531"/>
      <c r="D36" s="532"/>
      <c r="E36" s="516"/>
      <c r="F36" s="516"/>
      <c r="G36" s="516"/>
      <c r="H36" s="516"/>
      <c r="I36" s="516"/>
      <c r="J36" s="516"/>
      <c r="K36" s="537"/>
      <c r="L36" s="519"/>
    </row>
    <row r="37" spans="1:13" ht="12.75" customHeight="1" x14ac:dyDescent="0.25">
      <c r="A37" s="533" t="s">
        <v>256</v>
      </c>
      <c r="B37" s="534"/>
      <c r="C37" s="534"/>
      <c r="D37" s="535"/>
      <c r="E37" s="559">
        <f>E27/E8</f>
        <v>39772.743225806451</v>
      </c>
      <c r="F37" s="560"/>
      <c r="G37" s="559">
        <f>G27/G8</f>
        <v>37646.332043010749</v>
      </c>
      <c r="H37" s="560"/>
      <c r="I37" s="559">
        <f>I27/I8</f>
        <v>47751.487999999998</v>
      </c>
      <c r="J37" s="560"/>
      <c r="K37" s="543">
        <f>K27/K8</f>
        <v>39940.698120094909</v>
      </c>
      <c r="L37" s="544"/>
    </row>
    <row r="38" spans="1:13" ht="12.75" customHeight="1" x14ac:dyDescent="0.25">
      <c r="A38" s="522" t="s">
        <v>215</v>
      </c>
      <c r="B38" s="523"/>
      <c r="C38" s="523"/>
      <c r="D38" s="524"/>
      <c r="E38" s="561"/>
      <c r="F38" s="562"/>
      <c r="G38" s="561"/>
      <c r="H38" s="562"/>
      <c r="I38" s="561"/>
      <c r="J38" s="562"/>
      <c r="K38" s="545"/>
      <c r="L38" s="546"/>
    </row>
    <row r="39" spans="1:13" ht="12.75" customHeight="1" x14ac:dyDescent="0.25">
      <c r="A39" s="530" t="s">
        <v>257</v>
      </c>
      <c r="B39" s="531"/>
      <c r="C39" s="531"/>
      <c r="D39" s="532"/>
      <c r="E39" s="561"/>
      <c r="F39" s="562"/>
      <c r="G39" s="561"/>
      <c r="H39" s="562"/>
      <c r="I39" s="561"/>
      <c r="J39" s="562"/>
      <c r="K39" s="545"/>
      <c r="L39" s="546"/>
    </row>
    <row r="40" spans="1:13" ht="12.75" customHeight="1" x14ac:dyDescent="0.25">
      <c r="A40" s="513" t="s">
        <v>258</v>
      </c>
      <c r="B40" s="514"/>
      <c r="C40" s="514"/>
      <c r="D40" s="515"/>
      <c r="E40" s="539">
        <f>E27/Caratteristiche!G5</f>
        <v>173.4927354596623</v>
      </c>
      <c r="F40" s="540"/>
      <c r="G40" s="539">
        <f>G27/Caratteristiche!I5</f>
        <v>163.90959176029963</v>
      </c>
      <c r="H40" s="540"/>
      <c r="I40" s="539">
        <f>I27/Caratteristiche!K5</f>
        <v>190.09350318471337</v>
      </c>
      <c r="J40" s="540"/>
      <c r="K40" s="543">
        <f>K27/Caratteristiche!M5</f>
        <v>165.72138205225292</v>
      </c>
      <c r="L40" s="544"/>
    </row>
    <row r="41" spans="1:13" ht="12.75" customHeight="1" x14ac:dyDescent="0.25">
      <c r="A41" s="522" t="s">
        <v>215</v>
      </c>
      <c r="B41" s="523"/>
      <c r="C41" s="523"/>
      <c r="D41" s="524"/>
      <c r="E41" s="541"/>
      <c r="F41" s="536"/>
      <c r="G41" s="541"/>
      <c r="H41" s="536"/>
      <c r="I41" s="541"/>
      <c r="J41" s="536"/>
      <c r="K41" s="545"/>
      <c r="L41" s="546"/>
    </row>
    <row r="42" spans="1:13" ht="13.5" customHeight="1" x14ac:dyDescent="0.25">
      <c r="A42" s="530" t="s">
        <v>114</v>
      </c>
      <c r="B42" s="531"/>
      <c r="C42" s="531"/>
      <c r="D42" s="532"/>
      <c r="E42" s="541"/>
      <c r="F42" s="536"/>
      <c r="G42" s="541"/>
      <c r="H42" s="536"/>
      <c r="I42" s="541"/>
      <c r="J42" s="536"/>
      <c r="K42" s="545"/>
      <c r="L42" s="546"/>
    </row>
    <row r="43" spans="1:13" ht="12.75" customHeight="1" x14ac:dyDescent="0.25">
      <c r="A43" s="513" t="s">
        <v>259</v>
      </c>
      <c r="B43" s="514"/>
      <c r="C43" s="514"/>
      <c r="D43" s="515"/>
      <c r="E43" s="542">
        <f>Caratteristiche!G5/Organizzazione!E8</f>
        <v>229.24731182795699</v>
      </c>
      <c r="F43" s="542"/>
      <c r="G43" s="542">
        <f>Caratteristiche!I5/Organizzazione!G8</f>
        <v>229.67741935483872</v>
      </c>
      <c r="H43" s="542"/>
      <c r="I43" s="542">
        <f>Caratteristiche!K5/Organizzazione!I8</f>
        <v>251.2</v>
      </c>
      <c r="J43" s="542"/>
      <c r="K43" s="547">
        <f>Caratteristiche!M5/Organizzazione!K8</f>
        <v>241.01113341850703</v>
      </c>
      <c r="L43" s="548"/>
    </row>
    <row r="44" spans="1:13" ht="12.75" customHeight="1" x14ac:dyDescent="0.25">
      <c r="A44" s="522" t="s">
        <v>114</v>
      </c>
      <c r="B44" s="523"/>
      <c r="C44" s="523"/>
      <c r="D44" s="524"/>
      <c r="E44" s="542"/>
      <c r="F44" s="542"/>
      <c r="G44" s="542"/>
      <c r="H44" s="542"/>
      <c r="I44" s="542"/>
      <c r="J44" s="542"/>
      <c r="K44" s="549"/>
      <c r="L44" s="550"/>
      <c r="M44" s="54"/>
    </row>
    <row r="45" spans="1:13" ht="12.75" customHeight="1" x14ac:dyDescent="0.25">
      <c r="A45" s="530" t="s">
        <v>257</v>
      </c>
      <c r="B45" s="531"/>
      <c r="C45" s="531"/>
      <c r="D45" s="532"/>
      <c r="E45" s="542"/>
      <c r="F45" s="542"/>
      <c r="G45" s="542"/>
      <c r="H45" s="542"/>
      <c r="I45" s="542"/>
      <c r="J45" s="542"/>
      <c r="K45" s="549"/>
      <c r="L45" s="550"/>
    </row>
    <row r="46" spans="1:13" ht="12.75" customHeight="1" x14ac:dyDescent="0.25">
      <c r="A46" s="533" t="s">
        <v>260</v>
      </c>
      <c r="B46" s="534"/>
      <c r="C46" s="534"/>
      <c r="D46" s="535"/>
      <c r="E46" s="516">
        <f>E5/E8</f>
        <v>8.6021505376344093E-2</v>
      </c>
      <c r="F46" s="516"/>
      <c r="G46" s="516">
        <f>G5/G8</f>
        <v>8.6021505376344093E-2</v>
      </c>
      <c r="H46" s="516"/>
      <c r="I46" s="516">
        <f>I5/I8</f>
        <v>9.4117647058823528E-2</v>
      </c>
      <c r="J46" s="516"/>
      <c r="K46" s="537">
        <f>K5/K8</f>
        <v>9.1257528746121558E-2</v>
      </c>
      <c r="L46" s="519"/>
    </row>
    <row r="47" spans="1:13" ht="12.75" customHeight="1" x14ac:dyDescent="0.25">
      <c r="A47" s="522" t="s">
        <v>261</v>
      </c>
      <c r="B47" s="523"/>
      <c r="C47" s="523"/>
      <c r="D47" s="524"/>
      <c r="E47" s="516"/>
      <c r="F47" s="516"/>
      <c r="G47" s="516"/>
      <c r="H47" s="516"/>
      <c r="I47" s="516"/>
      <c r="J47" s="516"/>
      <c r="K47" s="537"/>
      <c r="L47" s="519"/>
    </row>
    <row r="48" spans="1:13" ht="12.75" customHeight="1" x14ac:dyDescent="0.25">
      <c r="A48" s="530" t="s">
        <v>257</v>
      </c>
      <c r="B48" s="531"/>
      <c r="C48" s="531"/>
      <c r="D48" s="532"/>
      <c r="E48" s="516"/>
      <c r="F48" s="516"/>
      <c r="G48" s="516"/>
      <c r="H48" s="516"/>
      <c r="I48" s="516"/>
      <c r="J48" s="516"/>
      <c r="K48" s="537"/>
      <c r="L48" s="519"/>
    </row>
    <row r="49" spans="1:14" ht="12.75" customHeight="1" x14ac:dyDescent="0.25">
      <c r="A49" s="513" t="s">
        <v>262</v>
      </c>
      <c r="B49" s="514"/>
      <c r="C49" s="514"/>
      <c r="D49" s="515"/>
      <c r="E49" s="516">
        <f>E6/E8</f>
        <v>0.25806451612903225</v>
      </c>
      <c r="F49" s="516"/>
      <c r="G49" s="516">
        <f>G6/G8</f>
        <v>0.25806451612903225</v>
      </c>
      <c r="H49" s="516"/>
      <c r="I49" s="516">
        <f>I6/I8</f>
        <v>0.28235294117647058</v>
      </c>
      <c r="J49" s="516"/>
      <c r="K49" s="537">
        <f>K6/K8</f>
        <v>0.27377258623836465</v>
      </c>
      <c r="L49" s="519"/>
    </row>
    <row r="50" spans="1:14" ht="12.75" customHeight="1" x14ac:dyDescent="0.25">
      <c r="A50" s="522" t="s">
        <v>263</v>
      </c>
      <c r="B50" s="523"/>
      <c r="C50" s="523"/>
      <c r="D50" s="524"/>
      <c r="E50" s="516"/>
      <c r="F50" s="516"/>
      <c r="G50" s="516"/>
      <c r="H50" s="516"/>
      <c r="I50" s="516"/>
      <c r="J50" s="516"/>
      <c r="K50" s="537"/>
      <c r="L50" s="519"/>
    </row>
    <row r="51" spans="1:14" ht="13.5" customHeight="1" x14ac:dyDescent="0.25">
      <c r="A51" s="538" t="s">
        <v>257</v>
      </c>
      <c r="B51" s="523"/>
      <c r="C51" s="523"/>
      <c r="D51" s="524"/>
      <c r="E51" s="516"/>
      <c r="F51" s="516"/>
      <c r="G51" s="516"/>
      <c r="H51" s="516"/>
      <c r="I51" s="516"/>
      <c r="J51" s="516"/>
      <c r="K51" s="537"/>
      <c r="L51" s="519"/>
    </row>
    <row r="52" spans="1:14" ht="13.2" customHeight="1" x14ac:dyDescent="0.25">
      <c r="A52" s="533" t="s">
        <v>264</v>
      </c>
      <c r="B52" s="534"/>
      <c r="C52" s="534"/>
      <c r="D52" s="535"/>
      <c r="E52" s="516">
        <f>E29/E28</f>
        <v>0.33907407407407408</v>
      </c>
      <c r="F52" s="516"/>
      <c r="G52" s="516">
        <f>G29/G28</f>
        <v>0.4476</v>
      </c>
      <c r="H52" s="516"/>
      <c r="I52" s="516">
        <f>I29/I28</f>
        <v>0.2735562310030395</v>
      </c>
      <c r="J52" s="516"/>
      <c r="K52" s="518">
        <f>K29/K28</f>
        <v>0.87771320754716986</v>
      </c>
      <c r="L52" s="519"/>
    </row>
    <row r="53" spans="1:14" ht="13.2" customHeight="1" x14ac:dyDescent="0.25">
      <c r="A53" s="522" t="s">
        <v>265</v>
      </c>
      <c r="B53" s="523"/>
      <c r="C53" s="523"/>
      <c r="D53" s="524"/>
      <c r="E53" s="516"/>
      <c r="F53" s="516"/>
      <c r="G53" s="516"/>
      <c r="H53" s="516"/>
      <c r="I53" s="516"/>
      <c r="J53" s="516"/>
      <c r="K53" s="518"/>
      <c r="L53" s="519"/>
    </row>
    <row r="54" spans="1:14" ht="13.2" customHeight="1" x14ac:dyDescent="0.25">
      <c r="A54" s="530" t="s">
        <v>266</v>
      </c>
      <c r="B54" s="531"/>
      <c r="C54" s="531"/>
      <c r="D54" s="532"/>
      <c r="E54" s="516"/>
      <c r="F54" s="516"/>
      <c r="G54" s="516"/>
      <c r="H54" s="516"/>
      <c r="I54" s="516"/>
      <c r="J54" s="516"/>
      <c r="K54" s="518"/>
      <c r="L54" s="519"/>
    </row>
    <row r="55" spans="1:14" ht="13.2" customHeight="1" x14ac:dyDescent="0.25">
      <c r="A55" s="533" t="s">
        <v>267</v>
      </c>
      <c r="B55" s="534"/>
      <c r="C55" s="534"/>
      <c r="D55" s="535"/>
      <c r="E55" s="536">
        <f>E29/E8</f>
        <v>78.752688172043008</v>
      </c>
      <c r="F55" s="536"/>
      <c r="G55" s="536">
        <f>G29/G8</f>
        <v>96.258064516129039</v>
      </c>
      <c r="H55" s="536"/>
      <c r="I55" s="536">
        <f>I29/I8</f>
        <v>42.352941176470587</v>
      </c>
      <c r="J55" s="536"/>
      <c r="K55" s="528">
        <f>K28/K8</f>
        <v>483.66490235444422</v>
      </c>
      <c r="L55" s="529"/>
    </row>
    <row r="56" spans="1:14" ht="13.2" customHeight="1" x14ac:dyDescent="0.3">
      <c r="A56" s="522" t="s">
        <v>268</v>
      </c>
      <c r="B56" s="523"/>
      <c r="C56" s="523"/>
      <c r="D56" s="524"/>
      <c r="E56" s="536"/>
      <c r="F56" s="536"/>
      <c r="G56" s="536"/>
      <c r="H56" s="536"/>
      <c r="I56" s="536"/>
      <c r="J56" s="536"/>
      <c r="K56" s="528"/>
      <c r="L56" s="529"/>
      <c r="M56" s="510"/>
      <c r="N56" s="511"/>
    </row>
    <row r="57" spans="1:14" ht="13.2" customHeight="1" x14ac:dyDescent="0.25">
      <c r="A57" s="530" t="s">
        <v>257</v>
      </c>
      <c r="B57" s="531"/>
      <c r="C57" s="531"/>
      <c r="D57" s="532"/>
      <c r="E57" s="536"/>
      <c r="F57" s="536"/>
      <c r="G57" s="536"/>
      <c r="H57" s="536"/>
      <c r="I57" s="536"/>
      <c r="J57" s="536"/>
      <c r="K57" s="528"/>
      <c r="L57" s="529"/>
    </row>
    <row r="58" spans="1:14" ht="13.2" customHeight="1" x14ac:dyDescent="0.25">
      <c r="A58" s="513" t="s">
        <v>269</v>
      </c>
      <c r="B58" s="514"/>
      <c r="C58" s="514"/>
      <c r="D58" s="515"/>
      <c r="E58" s="516">
        <f>E29/E27</f>
        <v>1.9800667941089994E-3</v>
      </c>
      <c r="F58" s="516"/>
      <c r="G58" s="516">
        <f>G29/G27</f>
        <v>2.5569042000201949E-3</v>
      </c>
      <c r="H58" s="516"/>
      <c r="I58" s="516">
        <f>I29/I27</f>
        <v>8.8694495083526173E-4</v>
      </c>
      <c r="J58" s="516"/>
      <c r="K58" s="518">
        <f>K28/K27</f>
        <v>1.2109575573770541E-2</v>
      </c>
      <c r="L58" s="519"/>
    </row>
    <row r="59" spans="1:14" ht="13.2" customHeight="1" x14ac:dyDescent="0.3">
      <c r="A59" s="522" t="s">
        <v>268</v>
      </c>
      <c r="B59" s="523"/>
      <c r="C59" s="523"/>
      <c r="D59" s="524"/>
      <c r="E59" s="516"/>
      <c r="F59" s="516"/>
      <c r="G59" s="516"/>
      <c r="H59" s="516"/>
      <c r="I59" s="516"/>
      <c r="J59" s="516"/>
      <c r="K59" s="518"/>
      <c r="L59" s="519"/>
      <c r="M59" s="510"/>
      <c r="N59" s="511"/>
    </row>
    <row r="60" spans="1:14" ht="13.95" customHeight="1" thickBot="1" x14ac:dyDescent="0.3">
      <c r="A60" s="525" t="s">
        <v>215</v>
      </c>
      <c r="B60" s="526"/>
      <c r="C60" s="526"/>
      <c r="D60" s="527"/>
      <c r="E60" s="517"/>
      <c r="F60" s="517"/>
      <c r="G60" s="517"/>
      <c r="H60" s="517"/>
      <c r="I60" s="517"/>
      <c r="J60" s="517"/>
      <c r="K60" s="520"/>
      <c r="L60" s="521"/>
    </row>
    <row r="63" spans="1:14" ht="12.75" x14ac:dyDescent="0.2">
      <c r="A63" s="512"/>
      <c r="B63" s="512"/>
      <c r="C63" s="512"/>
      <c r="D63" s="512"/>
      <c r="E63" s="512"/>
      <c r="F63" s="512"/>
      <c r="G63" s="512"/>
      <c r="H63" s="512"/>
      <c r="I63" s="512"/>
      <c r="J63" s="512"/>
      <c r="K63" s="512"/>
      <c r="L63" s="512"/>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7">
    <mergeCell ref="N19:N20"/>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M56:N56"/>
    <mergeCell ref="M59:N59"/>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5" type="noConversion"/>
  <printOptions horizontalCentered="1"/>
  <pageMargins left="0.39370078740157483" right="0.39370078740157483" top="1.1992913385826771" bottom="0.19685039370078741" header="0.19685039370078741" footer="0.19685039370078741"/>
  <pageSetup paperSize="9" scale="79"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20" zoomScaleNormal="100" workbookViewId="0">
      <selection activeCell="M22" sqref="M22:N22"/>
    </sheetView>
  </sheetViews>
  <sheetFormatPr defaultColWidth="9.109375" defaultRowHeight="13.2" x14ac:dyDescent="0.25"/>
  <cols>
    <col min="1" max="9" width="9.109375" style="5"/>
    <col min="10" max="10" width="10.109375" style="5" bestFit="1" customWidth="1"/>
    <col min="11" max="11" width="9.109375" style="5"/>
    <col min="12" max="12" width="9.6640625" style="5" customWidth="1"/>
    <col min="13" max="13" width="11.44140625" style="5" customWidth="1"/>
    <col min="14" max="14" width="11" style="5" customWidth="1"/>
    <col min="15" max="15" width="19" style="5" bestFit="1" customWidth="1"/>
    <col min="16" max="16384" width="9.109375" style="5"/>
  </cols>
  <sheetData>
    <row r="1" spans="1:15" ht="21.75" customHeight="1" x14ac:dyDescent="0.25">
      <c r="A1" s="707"/>
      <c r="B1" s="708"/>
      <c r="C1" s="708"/>
      <c r="D1" s="708"/>
      <c r="E1" s="708"/>
      <c r="F1" s="708"/>
      <c r="G1" s="708"/>
      <c r="H1" s="708"/>
      <c r="I1" s="708"/>
      <c r="J1" s="708"/>
      <c r="K1" s="708"/>
      <c r="L1" s="708"/>
      <c r="M1" s="3" t="s">
        <v>112</v>
      </c>
      <c r="N1" s="4">
        <v>2020</v>
      </c>
    </row>
    <row r="2" spans="1:15" ht="24.75" customHeight="1" thickBot="1" x14ac:dyDescent="0.3">
      <c r="A2" s="709" t="s">
        <v>113</v>
      </c>
      <c r="B2" s="616"/>
      <c r="C2" s="616"/>
      <c r="D2" s="616"/>
      <c r="E2" s="616"/>
      <c r="F2" s="616"/>
      <c r="G2" s="616"/>
      <c r="H2" s="616"/>
      <c r="I2" s="616"/>
      <c r="J2" s="616"/>
      <c r="K2" s="616"/>
      <c r="L2" s="616"/>
      <c r="M2" s="616"/>
      <c r="N2" s="710"/>
    </row>
    <row r="3" spans="1:15" ht="13.5" customHeight="1" x14ac:dyDescent="0.25">
      <c r="A3" s="577" t="s">
        <v>114</v>
      </c>
      <c r="B3" s="578"/>
      <c r="C3" s="578"/>
      <c r="D3" s="578"/>
      <c r="E3" s="578"/>
      <c r="F3" s="578"/>
      <c r="G3" s="578"/>
      <c r="H3" s="578"/>
      <c r="I3" s="578"/>
      <c r="J3" s="578"/>
      <c r="K3" s="578"/>
      <c r="L3" s="578"/>
      <c r="M3" s="578"/>
      <c r="N3" s="579"/>
    </row>
    <row r="4" spans="1:15" ht="15" customHeight="1" x14ac:dyDescent="0.2">
      <c r="A4" s="705" t="s">
        <v>115</v>
      </c>
      <c r="B4" s="706"/>
      <c r="C4" s="706"/>
      <c r="D4" s="706"/>
      <c r="E4" s="706"/>
      <c r="F4" s="706"/>
      <c r="G4" s="641">
        <f>$N$1 - 3</f>
        <v>2017</v>
      </c>
      <c r="H4" s="641"/>
      <c r="I4" s="641">
        <f>$N$1 - 2</f>
        <v>2018</v>
      </c>
      <c r="J4" s="641"/>
      <c r="K4" s="641">
        <f>$N$1 - 1</f>
        <v>2019</v>
      </c>
      <c r="L4" s="641"/>
      <c r="M4" s="641">
        <f>$N$1</f>
        <v>2020</v>
      </c>
      <c r="N4" s="641"/>
      <c r="O4" s="6"/>
    </row>
    <row r="5" spans="1:15" ht="12.75" customHeight="1" x14ac:dyDescent="0.2">
      <c r="A5" s="701" t="s">
        <v>116</v>
      </c>
      <c r="B5" s="702"/>
      <c r="C5" s="702"/>
      <c r="D5" s="702"/>
      <c r="E5" s="702"/>
      <c r="F5" s="702"/>
      <c r="G5" s="686">
        <v>2665</v>
      </c>
      <c r="H5" s="686"/>
      <c r="I5" s="686">
        <v>2670</v>
      </c>
      <c r="J5" s="687"/>
      <c r="K5" s="686">
        <v>2669</v>
      </c>
      <c r="L5" s="687"/>
      <c r="M5" s="703">
        <v>2641</v>
      </c>
      <c r="N5" s="704"/>
      <c r="O5" s="381"/>
    </row>
    <row r="6" spans="1:15" ht="12.75" customHeight="1" x14ac:dyDescent="0.2">
      <c r="A6" s="674" t="s">
        <v>117</v>
      </c>
      <c r="B6" s="675"/>
      <c r="C6" s="675"/>
      <c r="D6" s="675"/>
      <c r="E6" s="675"/>
      <c r="F6" s="675"/>
      <c r="G6" s="680">
        <v>94</v>
      </c>
      <c r="H6" s="680"/>
      <c r="I6" s="669">
        <v>86</v>
      </c>
      <c r="J6" s="670"/>
      <c r="K6" s="669">
        <v>79</v>
      </c>
      <c r="L6" s="670"/>
      <c r="M6" s="648">
        <v>72</v>
      </c>
      <c r="N6" s="649"/>
      <c r="O6" s="6"/>
    </row>
    <row r="7" spans="1:15" hidden="1" x14ac:dyDescent="0.25">
      <c r="A7" s="677"/>
      <c r="B7" s="678"/>
      <c r="C7" s="678"/>
      <c r="D7" s="678"/>
      <c r="E7" s="678"/>
      <c r="F7" s="678"/>
      <c r="G7" s="678"/>
      <c r="H7" s="678"/>
      <c r="I7" s="678"/>
      <c r="J7" s="678"/>
      <c r="K7" s="678"/>
      <c r="L7" s="678"/>
      <c r="M7" s="678"/>
      <c r="N7" s="711"/>
    </row>
    <row r="8" spans="1:15" ht="13.2" customHeight="1" x14ac:dyDescent="0.2">
      <c r="A8" s="705" t="s">
        <v>115</v>
      </c>
      <c r="B8" s="706"/>
      <c r="C8" s="706"/>
      <c r="D8" s="706"/>
      <c r="E8" s="706"/>
      <c r="F8" s="706"/>
      <c r="G8" s="641">
        <f>$N$1 - 3</f>
        <v>2017</v>
      </c>
      <c r="H8" s="641"/>
      <c r="I8" s="641">
        <f>$N$1 - 2</f>
        <v>2018</v>
      </c>
      <c r="J8" s="641"/>
      <c r="K8" s="641">
        <f>$N$1 - 1</f>
        <v>2019</v>
      </c>
      <c r="L8" s="641"/>
      <c r="M8" s="641">
        <f>$N$1</f>
        <v>2020</v>
      </c>
      <c r="N8" s="641"/>
    </row>
    <row r="9" spans="1:15" ht="12.75" x14ac:dyDescent="0.2">
      <c r="A9" s="700" t="s">
        <v>118</v>
      </c>
      <c r="B9" s="644"/>
      <c r="C9" s="644"/>
      <c r="D9" s="644"/>
      <c r="E9" s="644"/>
      <c r="F9" s="644"/>
      <c r="G9" s="685">
        <v>16</v>
      </c>
      <c r="H9" s="685"/>
      <c r="I9" s="685">
        <v>9</v>
      </c>
      <c r="J9" s="685"/>
      <c r="K9" s="669">
        <v>12</v>
      </c>
      <c r="L9" s="670"/>
      <c r="M9" s="648">
        <v>13</v>
      </c>
      <c r="N9" s="649"/>
    </row>
    <row r="10" spans="1:15" ht="12.75" x14ac:dyDescent="0.2">
      <c r="A10" s="674" t="s">
        <v>119</v>
      </c>
      <c r="B10" s="675"/>
      <c r="C10" s="675"/>
      <c r="D10" s="675"/>
      <c r="E10" s="675"/>
      <c r="F10" s="675"/>
      <c r="G10" s="680">
        <v>39</v>
      </c>
      <c r="H10" s="680"/>
      <c r="I10" s="680">
        <v>33</v>
      </c>
      <c r="J10" s="680"/>
      <c r="K10" s="669">
        <v>45</v>
      </c>
      <c r="L10" s="670"/>
      <c r="M10" s="648">
        <v>41</v>
      </c>
      <c r="N10" s="649"/>
    </row>
    <row r="11" spans="1:15" ht="13.2" customHeight="1" x14ac:dyDescent="0.2">
      <c r="A11" s="674" t="s">
        <v>120</v>
      </c>
      <c r="B11" s="675"/>
      <c r="C11" s="675"/>
      <c r="D11" s="675"/>
      <c r="E11" s="675"/>
      <c r="F11" s="675"/>
      <c r="G11" s="680">
        <v>85</v>
      </c>
      <c r="H11" s="696"/>
      <c r="I11" s="680">
        <v>122</v>
      </c>
      <c r="J11" s="696"/>
      <c r="K11" s="669">
        <v>106</v>
      </c>
      <c r="L11" s="670"/>
      <c r="M11" s="648">
        <v>95</v>
      </c>
      <c r="N11" s="649"/>
    </row>
    <row r="12" spans="1:15" ht="12.75" x14ac:dyDescent="0.2">
      <c r="A12" s="677" t="s">
        <v>121</v>
      </c>
      <c r="B12" s="678"/>
      <c r="C12" s="678"/>
      <c r="D12" s="678"/>
      <c r="E12" s="678"/>
      <c r="F12" s="678"/>
      <c r="G12" s="671">
        <v>84</v>
      </c>
      <c r="H12" s="671"/>
      <c r="I12" s="671">
        <v>94</v>
      </c>
      <c r="J12" s="671"/>
      <c r="K12" s="669">
        <v>101</v>
      </c>
      <c r="L12" s="670"/>
      <c r="M12" s="648">
        <v>94</v>
      </c>
      <c r="N12" s="649"/>
    </row>
    <row r="13" spans="1:15" s="8" customFormat="1" ht="12.75" customHeight="1" x14ac:dyDescent="0.2">
      <c r="A13" s="690" t="s">
        <v>122</v>
      </c>
      <c r="B13" s="691"/>
      <c r="C13" s="691"/>
      <c r="D13" s="691"/>
      <c r="E13" s="691"/>
      <c r="F13" s="691"/>
      <c r="G13" s="641">
        <f>$N$1 - 3</f>
        <v>2017</v>
      </c>
      <c r="H13" s="641"/>
      <c r="I13" s="641">
        <f>$N$1 - 2</f>
        <v>2018</v>
      </c>
      <c r="J13" s="641"/>
      <c r="K13" s="641">
        <f>$N$1 - 1</f>
        <v>2019</v>
      </c>
      <c r="L13" s="641"/>
      <c r="M13" s="641">
        <f>$N$1</f>
        <v>2020</v>
      </c>
      <c r="N13" s="641"/>
      <c r="O13" s="7"/>
    </row>
    <row r="14" spans="1:15" ht="12.75" customHeight="1" x14ac:dyDescent="0.25">
      <c r="A14" s="682" t="s">
        <v>123</v>
      </c>
      <c r="B14" s="683"/>
      <c r="C14" s="683"/>
      <c r="D14" s="683"/>
      <c r="E14" s="684" t="s">
        <v>124</v>
      </c>
      <c r="F14" s="684"/>
      <c r="G14" s="698">
        <v>114</v>
      </c>
      <c r="H14" s="699"/>
      <c r="I14" s="698">
        <v>106</v>
      </c>
      <c r="J14" s="699"/>
      <c r="K14" s="686">
        <v>94</v>
      </c>
      <c r="L14" s="687"/>
      <c r="M14" s="688">
        <v>98</v>
      </c>
      <c r="N14" s="689"/>
      <c r="O14" s="9"/>
    </row>
    <row r="15" spans="1:15" ht="12.75" customHeight="1" x14ac:dyDescent="0.25">
      <c r="A15" s="674" t="s">
        <v>125</v>
      </c>
      <c r="B15" s="675"/>
      <c r="C15" s="675"/>
      <c r="D15" s="675"/>
      <c r="E15" s="676" t="s">
        <v>126</v>
      </c>
      <c r="F15" s="676" t="s">
        <v>126</v>
      </c>
      <c r="G15" s="696">
        <v>152</v>
      </c>
      <c r="H15" s="697"/>
      <c r="I15" s="696">
        <v>159</v>
      </c>
      <c r="J15" s="697"/>
      <c r="K15" s="669">
        <v>160</v>
      </c>
      <c r="L15" s="670"/>
      <c r="M15" s="648">
        <v>160</v>
      </c>
      <c r="N15" s="649"/>
      <c r="O15" s="9"/>
    </row>
    <row r="16" spans="1:15" ht="12.75" customHeight="1" x14ac:dyDescent="0.2">
      <c r="A16" s="674" t="s">
        <v>127</v>
      </c>
      <c r="B16" s="675"/>
      <c r="C16" s="675"/>
      <c r="D16" s="675"/>
      <c r="E16" s="676" t="s">
        <v>128</v>
      </c>
      <c r="F16" s="676" t="s">
        <v>128</v>
      </c>
      <c r="G16" s="696">
        <v>384</v>
      </c>
      <c r="H16" s="697"/>
      <c r="I16" s="696">
        <v>388</v>
      </c>
      <c r="J16" s="697"/>
      <c r="K16" s="669">
        <v>389</v>
      </c>
      <c r="L16" s="670"/>
      <c r="M16" s="648">
        <v>377</v>
      </c>
      <c r="N16" s="649"/>
      <c r="O16" s="9"/>
    </row>
    <row r="17" spans="1:15" x14ac:dyDescent="0.25">
      <c r="A17" s="674" t="s">
        <v>129</v>
      </c>
      <c r="B17" s="675"/>
      <c r="C17" s="675"/>
      <c r="D17" s="675"/>
      <c r="E17" s="676" t="s">
        <v>130</v>
      </c>
      <c r="F17" s="676" t="s">
        <v>130</v>
      </c>
      <c r="G17" s="696">
        <v>1347</v>
      </c>
      <c r="H17" s="697"/>
      <c r="I17" s="696">
        <v>1338</v>
      </c>
      <c r="J17" s="697"/>
      <c r="K17" s="669">
        <v>1328</v>
      </c>
      <c r="L17" s="670"/>
      <c r="M17" s="648">
        <v>1317</v>
      </c>
      <c r="N17" s="649"/>
    </row>
    <row r="18" spans="1:15" x14ac:dyDescent="0.25">
      <c r="A18" s="677" t="s">
        <v>131</v>
      </c>
      <c r="B18" s="678"/>
      <c r="C18" s="678"/>
      <c r="D18" s="678"/>
      <c r="E18" s="679" t="s">
        <v>132</v>
      </c>
      <c r="F18" s="679" t="s">
        <v>132</v>
      </c>
      <c r="G18" s="692">
        <v>668</v>
      </c>
      <c r="H18" s="693"/>
      <c r="I18" s="692">
        <v>678</v>
      </c>
      <c r="J18" s="693"/>
      <c r="K18" s="694">
        <v>670</v>
      </c>
      <c r="L18" s="695"/>
      <c r="M18" s="672">
        <v>662</v>
      </c>
      <c r="N18" s="673"/>
    </row>
    <row r="19" spans="1:15" x14ac:dyDescent="0.25">
      <c r="A19" s="690" t="s">
        <v>133</v>
      </c>
      <c r="B19" s="691"/>
      <c r="C19" s="691"/>
      <c r="D19" s="691"/>
      <c r="E19" s="691"/>
      <c r="F19" s="691"/>
      <c r="G19" s="641">
        <f>$N$1 - 3</f>
        <v>2017</v>
      </c>
      <c r="H19" s="641"/>
      <c r="I19" s="641">
        <f>$N$1 - 2</f>
        <v>2018</v>
      </c>
      <c r="J19" s="641"/>
      <c r="K19" s="641">
        <f>$N$1 - 1</f>
        <v>2019</v>
      </c>
      <c r="L19" s="641"/>
      <c r="M19" s="641">
        <f>$N$1</f>
        <v>2020</v>
      </c>
      <c r="N19" s="641"/>
    </row>
    <row r="20" spans="1:15" ht="12.75" x14ac:dyDescent="0.2">
      <c r="A20" s="682" t="s">
        <v>134</v>
      </c>
      <c r="B20" s="683"/>
      <c r="C20" s="683"/>
      <c r="D20" s="683"/>
      <c r="E20" s="684" t="s">
        <v>135</v>
      </c>
      <c r="F20" s="684"/>
      <c r="G20" s="685">
        <v>56</v>
      </c>
      <c r="H20" s="685"/>
      <c r="I20" s="685">
        <v>50</v>
      </c>
      <c r="J20" s="685"/>
      <c r="K20" s="686">
        <v>42</v>
      </c>
      <c r="L20" s="687"/>
      <c r="M20" s="688">
        <v>52</v>
      </c>
      <c r="N20" s="689"/>
    </row>
    <row r="21" spans="1:15" ht="12.75" x14ac:dyDescent="0.2">
      <c r="A21" s="674" t="s">
        <v>136</v>
      </c>
      <c r="B21" s="675"/>
      <c r="C21" s="675"/>
      <c r="D21" s="675"/>
      <c r="E21" s="681" t="s">
        <v>137</v>
      </c>
      <c r="F21" s="676"/>
      <c r="G21" s="680">
        <v>183</v>
      </c>
      <c r="H21" s="680"/>
      <c r="I21" s="680">
        <v>123</v>
      </c>
      <c r="J21" s="680"/>
      <c r="K21" s="669">
        <v>193</v>
      </c>
      <c r="L21" s="670"/>
      <c r="M21" s="648">
        <v>182</v>
      </c>
      <c r="N21" s="649"/>
    </row>
    <row r="22" spans="1:15" ht="12.75" x14ac:dyDescent="0.2">
      <c r="A22" s="674" t="s">
        <v>138</v>
      </c>
      <c r="B22" s="675"/>
      <c r="C22" s="675"/>
      <c r="D22" s="675"/>
      <c r="E22" s="676" t="s">
        <v>139</v>
      </c>
      <c r="F22" s="676"/>
      <c r="G22" s="680">
        <v>386</v>
      </c>
      <c r="H22" s="680"/>
      <c r="I22" s="680">
        <v>384</v>
      </c>
      <c r="J22" s="680"/>
      <c r="K22" s="669">
        <v>371</v>
      </c>
      <c r="L22" s="670"/>
      <c r="M22" s="648">
        <v>353</v>
      </c>
      <c r="N22" s="649"/>
    </row>
    <row r="23" spans="1:15" ht="12.75" x14ac:dyDescent="0.2">
      <c r="A23" s="674" t="s">
        <v>34</v>
      </c>
      <c r="B23" s="675"/>
      <c r="C23" s="675"/>
      <c r="D23" s="675"/>
      <c r="E23" s="676" t="s">
        <v>140</v>
      </c>
      <c r="F23" s="676"/>
      <c r="G23" s="680">
        <v>282</v>
      </c>
      <c r="H23" s="680"/>
      <c r="I23" s="680">
        <v>295</v>
      </c>
      <c r="J23" s="680"/>
      <c r="K23" s="669">
        <v>289</v>
      </c>
      <c r="L23" s="670"/>
      <c r="M23" s="648">
        <v>294</v>
      </c>
      <c r="N23" s="649"/>
    </row>
    <row r="24" spans="1:15" ht="12.75" x14ac:dyDescent="0.2">
      <c r="A24" s="677"/>
      <c r="B24" s="678"/>
      <c r="C24" s="678"/>
      <c r="D24" s="678"/>
      <c r="E24" s="679"/>
      <c r="F24" s="679"/>
      <c r="G24" s="671"/>
      <c r="H24" s="671"/>
      <c r="I24" s="671"/>
      <c r="J24" s="671"/>
      <c r="K24" s="671"/>
      <c r="L24" s="671"/>
      <c r="M24" s="672"/>
      <c r="N24" s="673"/>
    </row>
    <row r="25" spans="1:15" ht="15.75" customHeight="1" thickBot="1" x14ac:dyDescent="0.25">
      <c r="A25" s="10" t="s">
        <v>141</v>
      </c>
      <c r="B25" s="11"/>
      <c r="C25" s="12"/>
      <c r="D25" s="13"/>
      <c r="E25" s="14"/>
      <c r="F25" s="11"/>
      <c r="G25" s="12"/>
      <c r="H25" s="15"/>
      <c r="I25" s="657"/>
      <c r="J25" s="658"/>
      <c r="K25" s="658"/>
      <c r="L25" s="659"/>
      <c r="M25" s="660"/>
      <c r="N25" s="661"/>
    </row>
    <row r="27" spans="1:15" ht="13.5" thickBot="1" x14ac:dyDescent="0.25"/>
    <row r="28" spans="1:15" ht="12.75" x14ac:dyDescent="0.2">
      <c r="A28" s="662" t="s">
        <v>142</v>
      </c>
      <c r="B28" s="663"/>
      <c r="C28" s="663"/>
      <c r="D28" s="663"/>
      <c r="E28" s="663"/>
      <c r="F28" s="663"/>
      <c r="G28" s="663"/>
      <c r="H28" s="663"/>
      <c r="I28" s="663"/>
      <c r="J28" s="663"/>
      <c r="K28" s="663"/>
      <c r="L28" s="663"/>
      <c r="M28" s="663"/>
      <c r="N28" s="664"/>
    </row>
    <row r="29" spans="1:15" ht="12.75" x14ac:dyDescent="0.2">
      <c r="A29" s="665" t="s">
        <v>143</v>
      </c>
      <c r="B29" s="666"/>
      <c r="C29" s="666"/>
      <c r="D29" s="666"/>
      <c r="E29" s="666"/>
      <c r="F29" s="666"/>
      <c r="G29" s="666"/>
      <c r="H29" s="666"/>
      <c r="I29" s="666"/>
      <c r="J29" s="666"/>
      <c r="K29" s="666"/>
      <c r="L29" s="666"/>
      <c r="M29" s="667">
        <v>10</v>
      </c>
      <c r="N29" s="668"/>
      <c r="O29" s="16"/>
    </row>
    <row r="30" spans="1:15" ht="12.75" x14ac:dyDescent="0.2">
      <c r="A30" s="647" t="s">
        <v>144</v>
      </c>
      <c r="B30" s="631"/>
      <c r="C30" s="631"/>
      <c r="D30" s="631">
        <v>2</v>
      </c>
      <c r="E30" s="631"/>
      <c r="F30" s="631"/>
      <c r="G30" s="631"/>
      <c r="H30" s="631"/>
      <c r="I30" s="631"/>
      <c r="J30" s="631"/>
      <c r="K30" s="631"/>
      <c r="L30" s="631"/>
      <c r="M30" s="648">
        <v>2</v>
      </c>
      <c r="N30" s="649"/>
    </row>
    <row r="31" spans="1:15" ht="13.5" customHeight="1" x14ac:dyDescent="0.2">
      <c r="A31" s="654" t="s">
        <v>145</v>
      </c>
      <c r="B31" s="655"/>
      <c r="C31" s="655"/>
      <c r="D31" s="655"/>
      <c r="E31" s="655"/>
      <c r="F31" s="655"/>
      <c r="G31" s="655"/>
      <c r="H31" s="655"/>
      <c r="I31" s="655"/>
      <c r="J31" s="655"/>
      <c r="K31" s="655"/>
      <c r="L31" s="655"/>
      <c r="M31" s="655"/>
      <c r="N31" s="656"/>
    </row>
    <row r="32" spans="1:15" ht="12.75" x14ac:dyDescent="0.2">
      <c r="A32" s="647" t="s">
        <v>146</v>
      </c>
      <c r="B32" s="631"/>
      <c r="C32" s="631"/>
      <c r="D32" s="631">
        <v>0</v>
      </c>
      <c r="E32" s="631"/>
      <c r="F32" s="631"/>
      <c r="G32" s="631"/>
      <c r="H32" s="631"/>
      <c r="I32" s="631"/>
      <c r="J32" s="631"/>
      <c r="K32" s="631"/>
      <c r="L32" s="631"/>
      <c r="M32" s="648">
        <v>0</v>
      </c>
      <c r="N32" s="649"/>
    </row>
    <row r="33" spans="1:14" ht="13.5" thickBot="1" x14ac:dyDescent="0.25">
      <c r="A33" s="650" t="s">
        <v>147</v>
      </c>
      <c r="B33" s="651"/>
      <c r="C33" s="651"/>
      <c r="D33" s="651">
        <v>0</v>
      </c>
      <c r="E33" s="651"/>
      <c r="F33" s="651"/>
      <c r="G33" s="651"/>
      <c r="H33" s="651"/>
      <c r="I33" s="651"/>
      <c r="J33" s="651"/>
      <c r="K33" s="651"/>
      <c r="L33" s="651"/>
      <c r="M33" s="652">
        <v>0</v>
      </c>
      <c r="N33" s="653"/>
    </row>
    <row r="35" spans="1:14" ht="13.5" thickBot="1" x14ac:dyDescent="0.25"/>
    <row r="36" spans="1:14" x14ac:dyDescent="0.25">
      <c r="A36" s="577" t="s">
        <v>148</v>
      </c>
      <c r="B36" s="578"/>
      <c r="C36" s="578"/>
      <c r="D36" s="578"/>
      <c r="E36" s="578"/>
      <c r="F36" s="578"/>
      <c r="G36" s="578"/>
      <c r="H36" s="578"/>
      <c r="I36" s="578"/>
      <c r="J36" s="578"/>
      <c r="K36" s="578"/>
      <c r="L36" s="578"/>
      <c r="M36" s="578"/>
      <c r="N36" s="579"/>
    </row>
    <row r="37" spans="1:14" ht="12.75" x14ac:dyDescent="0.2">
      <c r="A37" s="17" t="s">
        <v>149</v>
      </c>
      <c r="B37" s="18"/>
      <c r="C37" s="18"/>
      <c r="D37" s="18"/>
      <c r="E37" s="18"/>
      <c r="F37" s="18"/>
      <c r="G37" s="641">
        <f>N1-3</f>
        <v>2017</v>
      </c>
      <c r="H37" s="641"/>
      <c r="I37" s="641">
        <f>N1-2</f>
        <v>2018</v>
      </c>
      <c r="J37" s="641"/>
      <c r="K37" s="641">
        <f>N1-1</f>
        <v>2019</v>
      </c>
      <c r="L37" s="641"/>
      <c r="M37" s="642">
        <f>N1</f>
        <v>2020</v>
      </c>
      <c r="N37" s="643"/>
    </row>
    <row r="38" spans="1:14" ht="12.75" x14ac:dyDescent="0.2">
      <c r="A38" s="638" t="s">
        <v>150</v>
      </c>
      <c r="B38" s="639"/>
      <c r="C38" s="639"/>
      <c r="D38" s="19" t="s">
        <v>151</v>
      </c>
      <c r="E38" s="639"/>
      <c r="F38" s="640"/>
      <c r="G38" s="644">
        <v>0</v>
      </c>
      <c r="H38" s="644"/>
      <c r="I38" s="644">
        <v>0</v>
      </c>
      <c r="J38" s="644"/>
      <c r="K38" s="644">
        <v>0</v>
      </c>
      <c r="L38" s="644"/>
      <c r="M38" s="645">
        <v>0</v>
      </c>
      <c r="N38" s="646"/>
    </row>
    <row r="39" spans="1:14" ht="12.75" x14ac:dyDescent="0.2">
      <c r="A39" s="628" t="s">
        <v>152</v>
      </c>
      <c r="B39" s="629"/>
      <c r="C39" s="629"/>
      <c r="D39" s="20" t="s">
        <v>151</v>
      </c>
      <c r="E39" s="629"/>
      <c r="F39" s="630"/>
      <c r="G39" s="631">
        <v>4.71</v>
      </c>
      <c r="H39" s="631"/>
      <c r="I39" s="631">
        <v>4.71</v>
      </c>
      <c r="J39" s="631"/>
      <c r="K39" s="631">
        <v>4.71</v>
      </c>
      <c r="L39" s="631"/>
      <c r="M39" s="632">
        <v>4.71</v>
      </c>
      <c r="N39" s="633"/>
    </row>
    <row r="40" spans="1:14" ht="12.75" x14ac:dyDescent="0.2">
      <c r="A40" s="628" t="s">
        <v>153</v>
      </c>
      <c r="B40" s="629"/>
      <c r="C40" s="629"/>
      <c r="D40" s="20" t="s">
        <v>151</v>
      </c>
      <c r="E40" s="629"/>
      <c r="F40" s="630"/>
      <c r="G40" s="631">
        <v>31.72</v>
      </c>
      <c r="H40" s="631"/>
      <c r="I40" s="631">
        <v>31.72</v>
      </c>
      <c r="J40" s="631"/>
      <c r="K40" s="631">
        <v>31.72</v>
      </c>
      <c r="L40" s="631"/>
      <c r="M40" s="632">
        <v>31.72</v>
      </c>
      <c r="N40" s="633"/>
    </row>
    <row r="41" spans="1:14" ht="12.75" x14ac:dyDescent="0.2">
      <c r="A41" s="628" t="s">
        <v>154</v>
      </c>
      <c r="B41" s="629"/>
      <c r="C41" s="629"/>
      <c r="D41" s="20" t="s">
        <v>151</v>
      </c>
      <c r="E41" s="629"/>
      <c r="F41" s="630"/>
      <c r="G41" s="631"/>
      <c r="H41" s="631"/>
      <c r="I41" s="631"/>
      <c r="J41" s="631"/>
      <c r="K41" s="631"/>
      <c r="L41" s="631"/>
      <c r="M41" s="632"/>
      <c r="N41" s="633"/>
    </row>
    <row r="42" spans="1:14" ht="13.5" thickBot="1" x14ac:dyDescent="0.25">
      <c r="A42" s="621" t="s">
        <v>155</v>
      </c>
      <c r="B42" s="622"/>
      <c r="C42" s="622"/>
      <c r="D42" s="21" t="s">
        <v>151</v>
      </c>
      <c r="E42" s="623"/>
      <c r="F42" s="624"/>
      <c r="G42" s="625"/>
      <c r="H42" s="625"/>
      <c r="I42" s="625"/>
      <c r="J42" s="625"/>
      <c r="K42" s="625"/>
      <c r="L42" s="625"/>
      <c r="M42" s="634"/>
      <c r="N42" s="635"/>
    </row>
    <row r="43" spans="1:14" ht="13.5" thickBot="1" x14ac:dyDescent="0.25">
      <c r="A43" s="22"/>
      <c r="B43" s="23"/>
      <c r="C43" s="23"/>
      <c r="D43" s="23"/>
      <c r="E43" s="626" t="s">
        <v>156</v>
      </c>
      <c r="F43" s="627"/>
      <c r="G43" s="626">
        <f>SUM(G38:H42)</f>
        <v>36.43</v>
      </c>
      <c r="H43" s="627"/>
      <c r="I43" s="626">
        <f>SUM(I38:J42)</f>
        <v>36.43</v>
      </c>
      <c r="J43" s="627"/>
      <c r="K43" s="626">
        <f>SUM(K38:L42)</f>
        <v>36.43</v>
      </c>
      <c r="L43" s="627"/>
      <c r="M43" s="636">
        <f>(M38+M39+M40+M41+M42)</f>
        <v>36.43</v>
      </c>
      <c r="N43" s="637"/>
    </row>
    <row r="46" spans="1:14" ht="12.75" x14ac:dyDescent="0.2">
      <c r="A46" s="620"/>
      <c r="B46" s="620"/>
      <c r="C46" s="620"/>
      <c r="E46" s="24"/>
    </row>
    <row r="48" spans="1:14" ht="12.75" x14ac:dyDescent="0.2">
      <c r="A48" s="620"/>
      <c r="B48" s="620"/>
    </row>
    <row r="49" spans="1:2" ht="12.75" x14ac:dyDescent="0.2">
      <c r="A49" s="620"/>
      <c r="B49" s="620"/>
    </row>
    <row r="50" spans="1:2" ht="12.75" x14ac:dyDescent="0.2">
      <c r="A50" s="620"/>
      <c r="B50" s="620"/>
    </row>
    <row r="51" spans="1:2" ht="12.75" x14ac:dyDescent="0.2">
      <c r="A51" s="620"/>
      <c r="B51" s="620"/>
    </row>
    <row r="52" spans="1:2" ht="12.75" x14ac:dyDescent="0.2">
      <c r="A52" s="620"/>
      <c r="B52" s="620"/>
    </row>
    <row r="53" spans="1:2" ht="12.75" x14ac:dyDescent="0.2">
      <c r="A53" s="620"/>
      <c r="B53" s="620"/>
    </row>
    <row r="54" spans="1:2" ht="12.75" x14ac:dyDescent="0.2">
      <c r="A54" s="620"/>
      <c r="B54" s="620"/>
    </row>
    <row r="55" spans="1:2" ht="12.75" x14ac:dyDescent="0.2">
      <c r="A55" s="620"/>
      <c r="B55" s="620"/>
    </row>
    <row r="56" spans="1:2" ht="12.75" x14ac:dyDescent="0.2">
      <c r="A56" s="620"/>
      <c r="B56" s="620"/>
    </row>
    <row r="57" spans="1:2" ht="12.75" x14ac:dyDescent="0.2">
      <c r="A57" s="620"/>
      <c r="B57" s="620"/>
    </row>
    <row r="58" spans="1:2" ht="12.75" x14ac:dyDescent="0.2">
      <c r="A58" s="620"/>
      <c r="B58" s="620"/>
    </row>
    <row r="59" spans="1:2" ht="12.75" x14ac:dyDescent="0.2">
      <c r="A59" s="620"/>
      <c r="B59" s="620"/>
    </row>
    <row r="60" spans="1:2" ht="12.75" x14ac:dyDescent="0.2">
      <c r="A60" s="620"/>
      <c r="B60" s="620"/>
    </row>
    <row r="61" spans="1:2" ht="12.75" x14ac:dyDescent="0.2">
      <c r="A61" s="620"/>
      <c r="B61" s="620"/>
    </row>
    <row r="62" spans="1:2" ht="12.75" x14ac:dyDescent="0.2">
      <c r="A62" s="620"/>
      <c r="B62" s="620"/>
    </row>
    <row r="63" spans="1:2" ht="12.75" x14ac:dyDescent="0.2">
      <c r="A63" s="620"/>
      <c r="B63" s="620"/>
    </row>
    <row r="64" spans="1:2" ht="12.75" x14ac:dyDescent="0.2">
      <c r="A64" s="620"/>
      <c r="B64" s="620"/>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5" type="noConversion"/>
  <pageMargins left="0.39370078740157483" right="0.39370078740157483" top="0.67" bottom="0.19685039370078741" header="0.19685039370078741" footer="0.19685039370078741"/>
  <pageSetup paperSize="9" scale="92" orientation="landscape" r:id="rId4"/>
  <headerFooter alignWithMargins="0">
    <oddHeader xml:space="preserve">&amp;CCOMUNE DI VIGLIANO BIELLESE
</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0"/>
  <sheetViews>
    <sheetView topLeftCell="A49" zoomScaleNormal="100" zoomScalePageLayoutView="90" workbookViewId="0">
      <selection activeCell="N45" sqref="N45"/>
    </sheetView>
  </sheetViews>
  <sheetFormatPr defaultColWidth="9.109375" defaultRowHeight="13.2" x14ac:dyDescent="0.25"/>
  <cols>
    <col min="1" max="4" width="9.109375" style="5"/>
    <col min="5" max="6" width="14" style="5" bestFit="1" customWidth="1"/>
    <col min="7" max="7" width="14.33203125" style="5" bestFit="1" customWidth="1"/>
    <col min="8" max="8" width="12.6640625" style="5" customWidth="1"/>
    <col min="9" max="9" width="13.88671875" style="5" bestFit="1" customWidth="1"/>
    <col min="10" max="10" width="13" style="5" customWidth="1"/>
    <col min="11" max="11" width="12.88671875" style="5" customWidth="1"/>
    <col min="12" max="12" width="14" style="5" customWidth="1"/>
    <col min="13" max="13" width="9.109375" style="5"/>
    <col min="14" max="14" width="19.88671875" style="5" customWidth="1"/>
    <col min="15" max="16384" width="9.109375" style="5"/>
  </cols>
  <sheetData>
    <row r="1" spans="1:14" ht="21.75" customHeight="1" x14ac:dyDescent="0.25">
      <c r="A1" s="792"/>
      <c r="B1" s="793"/>
      <c r="C1" s="793"/>
      <c r="D1" s="793"/>
      <c r="E1" s="793"/>
      <c r="F1" s="793"/>
      <c r="G1" s="793"/>
      <c r="H1" s="793"/>
      <c r="I1" s="793"/>
      <c r="J1" s="793"/>
      <c r="K1" s="25" t="s">
        <v>112</v>
      </c>
      <c r="L1" s="26">
        <v>2020</v>
      </c>
    </row>
    <row r="2" spans="1:14" ht="24.75" customHeight="1" x14ac:dyDescent="0.2">
      <c r="A2" s="794" t="s">
        <v>157</v>
      </c>
      <c r="B2" s="795"/>
      <c r="C2" s="795"/>
      <c r="D2" s="795"/>
      <c r="E2" s="795"/>
      <c r="F2" s="795"/>
      <c r="G2" s="795"/>
      <c r="H2" s="795"/>
      <c r="I2" s="795"/>
      <c r="J2" s="795"/>
      <c r="K2" s="795"/>
      <c r="L2" s="796"/>
    </row>
    <row r="3" spans="1:14" ht="22.5" customHeight="1" x14ac:dyDescent="0.2">
      <c r="A3" s="787" t="s">
        <v>393</v>
      </c>
      <c r="B3" s="788"/>
      <c r="C3" s="788"/>
      <c r="D3" s="788"/>
      <c r="E3" s="788"/>
      <c r="F3" s="788"/>
      <c r="G3" s="788"/>
      <c r="H3" s="788"/>
      <c r="I3" s="788"/>
      <c r="J3" s="788"/>
      <c r="K3" s="788"/>
      <c r="L3" s="789"/>
      <c r="M3" s="27"/>
      <c r="N3" s="27"/>
    </row>
    <row r="4" spans="1:14" ht="16.5" customHeight="1" x14ac:dyDescent="0.25">
      <c r="A4" s="797" t="s">
        <v>158</v>
      </c>
      <c r="B4" s="798"/>
      <c r="C4" s="798"/>
      <c r="D4" s="798"/>
      <c r="E4" s="770">
        <f>$L$1-3</f>
        <v>2017</v>
      </c>
      <c r="F4" s="770"/>
      <c r="G4" s="770">
        <f>$L$1-2</f>
        <v>2018</v>
      </c>
      <c r="H4" s="770"/>
      <c r="I4" s="770">
        <f>$L$1-1</f>
        <v>2019</v>
      </c>
      <c r="J4" s="770"/>
      <c r="K4" s="770">
        <f>$L$1</f>
        <v>2020</v>
      </c>
      <c r="L4" s="776"/>
    </row>
    <row r="5" spans="1:14" ht="27" customHeight="1" x14ac:dyDescent="0.25">
      <c r="A5" s="799"/>
      <c r="B5" s="800"/>
      <c r="C5" s="798"/>
      <c r="D5" s="798"/>
      <c r="E5" s="28" t="s">
        <v>159</v>
      </c>
      <c r="F5" s="29" t="s">
        <v>160</v>
      </c>
      <c r="G5" s="28" t="s">
        <v>159</v>
      </c>
      <c r="H5" s="29" t="s">
        <v>160</v>
      </c>
      <c r="I5" s="96" t="s">
        <v>371</v>
      </c>
      <c r="J5" s="29" t="s">
        <v>160</v>
      </c>
      <c r="K5" s="94" t="s">
        <v>370</v>
      </c>
      <c r="L5" s="30" t="s">
        <v>160</v>
      </c>
    </row>
    <row r="6" spans="1:14" ht="24.75" customHeight="1" x14ac:dyDescent="0.2">
      <c r="A6" s="712" t="s">
        <v>161</v>
      </c>
      <c r="B6" s="713"/>
      <c r="C6" s="713"/>
      <c r="D6" s="713"/>
      <c r="E6" s="31">
        <v>140133.25</v>
      </c>
      <c r="F6" s="32"/>
      <c r="G6" s="33">
        <v>454092</v>
      </c>
      <c r="H6" s="32"/>
      <c r="I6" s="31">
        <v>663254</v>
      </c>
      <c r="J6" s="32"/>
      <c r="K6" s="34">
        <v>388917</v>
      </c>
      <c r="L6" s="35"/>
    </row>
    <row r="7" spans="1:14" ht="24.75" customHeight="1" x14ac:dyDescent="0.2">
      <c r="A7" s="712" t="s">
        <v>162</v>
      </c>
      <c r="B7" s="713"/>
      <c r="C7" s="713"/>
      <c r="D7" s="713"/>
      <c r="E7" s="31">
        <v>684481.85</v>
      </c>
      <c r="F7" s="32"/>
      <c r="G7" s="33">
        <v>156601</v>
      </c>
      <c r="H7" s="32"/>
      <c r="I7" s="31">
        <v>156275.85</v>
      </c>
      <c r="J7" s="32"/>
      <c r="K7" s="34">
        <v>387679.82</v>
      </c>
      <c r="L7" s="35"/>
    </row>
    <row r="8" spans="1:14" ht="24.75" customHeight="1" x14ac:dyDescent="0.2">
      <c r="A8" s="712" t="s">
        <v>163</v>
      </c>
      <c r="B8" s="713"/>
      <c r="C8" s="713"/>
      <c r="D8" s="713"/>
      <c r="E8" s="33">
        <v>1652895.53</v>
      </c>
      <c r="F8" s="37">
        <v>1435088.33</v>
      </c>
      <c r="G8" s="33">
        <v>1609966.23</v>
      </c>
      <c r="H8" s="37">
        <v>1576608.88</v>
      </c>
      <c r="I8" s="31">
        <v>1606130</v>
      </c>
      <c r="J8" s="37">
        <v>1633635.73</v>
      </c>
      <c r="K8" s="34">
        <v>1460930</v>
      </c>
      <c r="L8" s="38">
        <v>1387492.47</v>
      </c>
    </row>
    <row r="9" spans="1:14" ht="24.75" customHeight="1" x14ac:dyDescent="0.2">
      <c r="A9" s="712" t="s">
        <v>164</v>
      </c>
      <c r="B9" s="713"/>
      <c r="C9" s="713"/>
      <c r="D9" s="713"/>
      <c r="E9" s="33">
        <v>74254.61</v>
      </c>
      <c r="F9" s="37">
        <v>73154.61</v>
      </c>
      <c r="G9" s="33">
        <v>85405.48</v>
      </c>
      <c r="H9" s="37">
        <v>69443.33</v>
      </c>
      <c r="I9" s="31">
        <v>71676</v>
      </c>
      <c r="J9" s="37">
        <v>66651.66</v>
      </c>
      <c r="K9" s="34">
        <v>293954</v>
      </c>
      <c r="L9" s="38">
        <v>307467.88</v>
      </c>
    </row>
    <row r="10" spans="1:14" ht="24.75" customHeight="1" x14ac:dyDescent="0.2">
      <c r="A10" s="712" t="s">
        <v>165</v>
      </c>
      <c r="B10" s="713"/>
      <c r="C10" s="713"/>
      <c r="D10" s="713"/>
      <c r="E10" s="33">
        <v>305695.35999999999</v>
      </c>
      <c r="F10" s="37">
        <v>275237.86</v>
      </c>
      <c r="G10" s="33">
        <v>293258.19</v>
      </c>
      <c r="H10" s="37">
        <v>268443.34999999998</v>
      </c>
      <c r="I10" s="31">
        <v>248655</v>
      </c>
      <c r="J10" s="37">
        <v>266743.40999999997</v>
      </c>
      <c r="K10" s="34">
        <v>242833</v>
      </c>
      <c r="L10" s="38">
        <v>222438.32</v>
      </c>
    </row>
    <row r="11" spans="1:14" ht="24.75" customHeight="1" x14ac:dyDescent="0.2">
      <c r="A11" s="712" t="s">
        <v>166</v>
      </c>
      <c r="B11" s="713"/>
      <c r="C11" s="713"/>
      <c r="D11" s="713"/>
      <c r="E11" s="33">
        <v>93141.74</v>
      </c>
      <c r="F11" s="37">
        <v>77047.39</v>
      </c>
      <c r="G11" s="33">
        <v>713664.93</v>
      </c>
      <c r="H11" s="37">
        <v>563119.06999999995</v>
      </c>
      <c r="I11" s="31">
        <v>265025</v>
      </c>
      <c r="J11" s="37">
        <v>217674.18</v>
      </c>
      <c r="K11" s="34">
        <v>309338</v>
      </c>
      <c r="L11" s="38">
        <v>258455.83</v>
      </c>
    </row>
    <row r="12" spans="1:14" ht="24.75" customHeight="1" x14ac:dyDescent="0.25">
      <c r="A12" s="712" t="s">
        <v>395</v>
      </c>
      <c r="B12" s="713"/>
      <c r="C12" s="713"/>
      <c r="D12" s="713"/>
      <c r="E12" s="33">
        <v>0</v>
      </c>
      <c r="F12" s="37">
        <v>0</v>
      </c>
      <c r="G12" s="33">
        <v>0</v>
      </c>
      <c r="H12" s="37">
        <v>0</v>
      </c>
      <c r="I12" s="31">
        <v>1</v>
      </c>
      <c r="J12" s="37">
        <v>0.87</v>
      </c>
      <c r="K12" s="34">
        <v>0</v>
      </c>
      <c r="L12" s="38">
        <v>0</v>
      </c>
    </row>
    <row r="13" spans="1:14" ht="24.75" customHeight="1" x14ac:dyDescent="0.2">
      <c r="A13" s="712" t="s">
        <v>167</v>
      </c>
      <c r="B13" s="713"/>
      <c r="C13" s="713"/>
      <c r="D13" s="713"/>
      <c r="E13" s="33">
        <v>0</v>
      </c>
      <c r="F13" s="37">
        <v>0</v>
      </c>
      <c r="G13" s="33">
        <v>0</v>
      </c>
      <c r="H13" s="37">
        <v>0</v>
      </c>
      <c r="I13" s="31">
        <v>0</v>
      </c>
      <c r="J13" s="37">
        <v>0</v>
      </c>
      <c r="K13" s="34">
        <v>0</v>
      </c>
      <c r="L13" s="38">
        <v>0</v>
      </c>
    </row>
    <row r="14" spans="1:14" ht="24.75" customHeight="1" x14ac:dyDescent="0.2">
      <c r="A14" s="712" t="s">
        <v>168</v>
      </c>
      <c r="B14" s="713"/>
      <c r="C14" s="713"/>
      <c r="D14" s="713"/>
      <c r="E14" s="33">
        <v>380144.22</v>
      </c>
      <c r="F14" s="37">
        <v>377129.96</v>
      </c>
      <c r="G14" s="33">
        <v>378275.2</v>
      </c>
      <c r="H14" s="37">
        <v>372845.46</v>
      </c>
      <c r="I14" s="31">
        <v>475600</v>
      </c>
      <c r="J14" s="37">
        <v>354787.09</v>
      </c>
      <c r="K14" s="34">
        <v>476000</v>
      </c>
      <c r="L14" s="38">
        <v>368024.07</v>
      </c>
    </row>
    <row r="15" spans="1:14" ht="24.75" customHeight="1" thickBot="1" x14ac:dyDescent="0.25">
      <c r="A15" s="785" t="s">
        <v>365</v>
      </c>
      <c r="B15" s="786"/>
      <c r="C15" s="786"/>
      <c r="D15" s="786"/>
      <c r="E15" s="39">
        <f>SUM(E8:E14)</f>
        <v>2506131.46</v>
      </c>
      <c r="F15" s="39">
        <f>SUM(F6:F14)</f>
        <v>2237658.1500000004</v>
      </c>
      <c r="G15" s="39">
        <f>SUM(G8:G14)</f>
        <v>3080570.0300000003</v>
      </c>
      <c r="H15" s="39">
        <f>SUM(H6:H14)</f>
        <v>2850460.09</v>
      </c>
      <c r="I15" s="39">
        <f>SUM(I8:I14)</f>
        <v>2667087</v>
      </c>
      <c r="J15" s="39">
        <f>SUM(J6:J14)</f>
        <v>2539492.94</v>
      </c>
      <c r="K15" s="39">
        <f>SUM(K8:K14)</f>
        <v>2783055</v>
      </c>
      <c r="L15" s="40">
        <f>SUM(L8:L14)</f>
        <v>2543878.5699999998</v>
      </c>
    </row>
    <row r="16" spans="1:14" ht="24.75" customHeight="1" thickBot="1" x14ac:dyDescent="0.3">
      <c r="A16" s="785" t="s">
        <v>366</v>
      </c>
      <c r="B16" s="786"/>
      <c r="C16" s="786"/>
      <c r="D16" s="786"/>
      <c r="E16" s="39">
        <f>E6+E7+E15</f>
        <v>3330746.56</v>
      </c>
      <c r="F16" s="39">
        <f t="shared" ref="F16:L16" si="0">F6+F7+F15</f>
        <v>2237658.1500000004</v>
      </c>
      <c r="G16" s="39">
        <f t="shared" si="0"/>
        <v>3691263.0300000003</v>
      </c>
      <c r="H16" s="39">
        <f t="shared" si="0"/>
        <v>2850460.09</v>
      </c>
      <c r="I16" s="39">
        <f t="shared" si="0"/>
        <v>3486616.85</v>
      </c>
      <c r="J16" s="39">
        <f t="shared" si="0"/>
        <v>2539492.94</v>
      </c>
      <c r="K16" s="39">
        <f t="shared" si="0"/>
        <v>3559651.8200000003</v>
      </c>
      <c r="L16" s="39">
        <f t="shared" si="0"/>
        <v>2543878.5699999998</v>
      </c>
    </row>
    <row r="17" spans="1:13" ht="14.25" customHeight="1" x14ac:dyDescent="0.2">
      <c r="A17" s="41"/>
      <c r="B17" s="42"/>
      <c r="C17" s="42"/>
      <c r="D17" s="42"/>
      <c r="E17" s="42"/>
      <c r="F17" s="42"/>
      <c r="G17" s="42"/>
      <c r="H17" s="42"/>
      <c r="I17" s="42"/>
      <c r="J17" s="42"/>
      <c r="K17" s="42"/>
      <c r="L17" s="43"/>
    </row>
    <row r="18" spans="1:13" ht="23.25" customHeight="1" x14ac:dyDescent="0.2">
      <c r="A18" s="787" t="s">
        <v>392</v>
      </c>
      <c r="B18" s="788"/>
      <c r="C18" s="788"/>
      <c r="D18" s="788"/>
      <c r="E18" s="788"/>
      <c r="F18" s="788"/>
      <c r="G18" s="788"/>
      <c r="H18" s="788"/>
      <c r="I18" s="788"/>
      <c r="J18" s="788"/>
      <c r="K18" s="788"/>
      <c r="L18" s="789"/>
      <c r="M18" s="44"/>
    </row>
    <row r="19" spans="1:13" ht="15" customHeight="1" x14ac:dyDescent="0.25">
      <c r="A19" s="779" t="s">
        <v>158</v>
      </c>
      <c r="B19" s="780"/>
      <c r="C19" s="780"/>
      <c r="D19" s="780"/>
      <c r="E19" s="770">
        <f>$L$1-3</f>
        <v>2017</v>
      </c>
      <c r="F19" s="770"/>
      <c r="G19" s="770">
        <f>$L$1-2</f>
        <v>2018</v>
      </c>
      <c r="H19" s="770"/>
      <c r="I19" s="770">
        <f>$L$1-1</f>
        <v>2019</v>
      </c>
      <c r="J19" s="770"/>
      <c r="K19" s="770">
        <f>$L$1</f>
        <v>2020</v>
      </c>
      <c r="L19" s="776"/>
    </row>
    <row r="20" spans="1:13" ht="29.25" customHeight="1" x14ac:dyDescent="0.25">
      <c r="A20" s="790"/>
      <c r="B20" s="791"/>
      <c r="C20" s="780"/>
      <c r="D20" s="780"/>
      <c r="E20" s="28" t="s">
        <v>169</v>
      </c>
      <c r="F20" s="29" t="s">
        <v>170</v>
      </c>
      <c r="G20" s="28" t="s">
        <v>169</v>
      </c>
      <c r="H20" s="29" t="s">
        <v>170</v>
      </c>
      <c r="I20" s="96" t="s">
        <v>371</v>
      </c>
      <c r="J20" s="29" t="s">
        <v>170</v>
      </c>
      <c r="K20" s="94" t="s">
        <v>370</v>
      </c>
      <c r="L20" s="30" t="s">
        <v>170</v>
      </c>
    </row>
    <row r="21" spans="1:13" ht="24.75" customHeight="1" x14ac:dyDescent="0.2">
      <c r="A21" s="781" t="s">
        <v>171</v>
      </c>
      <c r="B21" s="769"/>
      <c r="C21" s="769"/>
      <c r="D21" s="769"/>
      <c r="E21" s="31">
        <v>1544739.5</v>
      </c>
      <c r="F21" s="36">
        <v>1379993.75</v>
      </c>
      <c r="G21" s="31">
        <v>1654989.42</v>
      </c>
      <c r="H21" s="36">
        <v>1424129.94</v>
      </c>
      <c r="I21" s="31">
        <v>1955416.72</v>
      </c>
      <c r="J21" s="36">
        <v>1428158.8</v>
      </c>
      <c r="K21" s="34">
        <v>2044848.95</v>
      </c>
      <c r="L21" s="38">
        <v>1445444.94</v>
      </c>
    </row>
    <row r="22" spans="1:13" ht="24.75" customHeight="1" x14ac:dyDescent="0.2">
      <c r="A22" s="781" t="s">
        <v>172</v>
      </c>
      <c r="B22" s="769"/>
      <c r="C22" s="769"/>
      <c r="D22" s="769"/>
      <c r="E22" s="31">
        <v>799632.99</v>
      </c>
      <c r="F22" s="36">
        <v>704655.74</v>
      </c>
      <c r="G22" s="31">
        <v>1092850.33</v>
      </c>
      <c r="H22" s="36">
        <v>870857.32</v>
      </c>
      <c r="I22" s="31">
        <v>1035504.13</v>
      </c>
      <c r="J22" s="36">
        <v>426966.73</v>
      </c>
      <c r="K22" s="34">
        <v>1016570.87</v>
      </c>
      <c r="L22" s="38">
        <v>707564.74</v>
      </c>
    </row>
    <row r="23" spans="1:13" ht="24.75" customHeight="1" x14ac:dyDescent="0.25">
      <c r="A23" s="712" t="s">
        <v>173</v>
      </c>
      <c r="B23" s="713"/>
      <c r="C23" s="713"/>
      <c r="D23" s="713"/>
      <c r="E23" s="31">
        <v>0</v>
      </c>
      <c r="F23" s="36">
        <v>0</v>
      </c>
      <c r="G23" s="31">
        <v>0</v>
      </c>
      <c r="H23" s="36">
        <v>0</v>
      </c>
      <c r="I23" s="31">
        <v>0</v>
      </c>
      <c r="J23" s="36">
        <v>0</v>
      </c>
      <c r="K23" s="34">
        <v>2000</v>
      </c>
      <c r="L23" s="38">
        <v>0</v>
      </c>
    </row>
    <row r="24" spans="1:13" ht="24.75" customHeight="1" x14ac:dyDescent="0.2">
      <c r="A24" s="781" t="s">
        <v>174</v>
      </c>
      <c r="B24" s="769"/>
      <c r="C24" s="769"/>
      <c r="D24" s="769"/>
      <c r="E24" s="31">
        <v>17964.400000000001</v>
      </c>
      <c r="F24" s="36">
        <v>17964.400000000001</v>
      </c>
      <c r="G24" s="31">
        <v>18999.88</v>
      </c>
      <c r="H24" s="36">
        <v>18999.88</v>
      </c>
      <c r="I24" s="31">
        <v>20096</v>
      </c>
      <c r="J24" s="36">
        <v>20095.5</v>
      </c>
      <c r="K24" s="34">
        <v>20232</v>
      </c>
      <c r="L24" s="38">
        <v>20231.46</v>
      </c>
    </row>
    <row r="25" spans="1:13" ht="24.75" customHeight="1" x14ac:dyDescent="0.2">
      <c r="A25" s="781" t="s">
        <v>175</v>
      </c>
      <c r="B25" s="769"/>
      <c r="C25" s="769"/>
      <c r="D25" s="769"/>
      <c r="E25" s="31">
        <v>0</v>
      </c>
      <c r="F25" s="36">
        <v>0</v>
      </c>
      <c r="G25" s="31">
        <v>0</v>
      </c>
      <c r="H25" s="36">
        <v>0</v>
      </c>
      <c r="I25" s="31">
        <v>0</v>
      </c>
      <c r="J25" s="36">
        <v>0</v>
      </c>
      <c r="K25" s="34">
        <v>0</v>
      </c>
      <c r="L25" s="38">
        <v>0</v>
      </c>
    </row>
    <row r="26" spans="1:13" ht="24.75" customHeight="1" x14ac:dyDescent="0.2">
      <c r="A26" s="781" t="s">
        <v>176</v>
      </c>
      <c r="B26" s="769"/>
      <c r="C26" s="769"/>
      <c r="D26" s="769"/>
      <c r="E26" s="31">
        <v>380144.22</v>
      </c>
      <c r="F26" s="36">
        <v>328235.71000000002</v>
      </c>
      <c r="G26" s="31">
        <v>378275.2</v>
      </c>
      <c r="H26" s="36">
        <v>356765.56</v>
      </c>
      <c r="I26" s="31">
        <v>475600</v>
      </c>
      <c r="J26" s="36">
        <v>318128.21999999997</v>
      </c>
      <c r="K26" s="34">
        <v>476000</v>
      </c>
      <c r="L26" s="38">
        <v>367318.98</v>
      </c>
    </row>
    <row r="27" spans="1:13" s="45" customFormat="1" ht="24.75" customHeight="1" thickBot="1" x14ac:dyDescent="0.25">
      <c r="A27" s="771" t="s">
        <v>177</v>
      </c>
      <c r="B27" s="772"/>
      <c r="C27" s="772"/>
      <c r="D27" s="772"/>
      <c r="E27" s="39">
        <f t="shared" ref="E27:L27" si="1">SUM(E21:E26)</f>
        <v>2742481.1100000003</v>
      </c>
      <c r="F27" s="39">
        <f t="shared" si="1"/>
        <v>2430849.6</v>
      </c>
      <c r="G27" s="39">
        <f t="shared" si="1"/>
        <v>3145114.83</v>
      </c>
      <c r="H27" s="39">
        <f t="shared" si="1"/>
        <v>2670752.6999999997</v>
      </c>
      <c r="I27" s="39">
        <f t="shared" si="1"/>
        <v>3486616.85</v>
      </c>
      <c r="J27" s="39">
        <f t="shared" si="1"/>
        <v>2193349.25</v>
      </c>
      <c r="K27" s="39">
        <f t="shared" si="1"/>
        <v>3559651.82</v>
      </c>
      <c r="L27" s="40">
        <f t="shared" si="1"/>
        <v>2540560.1199999996</v>
      </c>
    </row>
    <row r="28" spans="1:13" ht="14.25" customHeight="1" thickBot="1" x14ac:dyDescent="0.25">
      <c r="A28" s="41"/>
      <c r="B28" s="42"/>
      <c r="C28" s="42"/>
      <c r="D28" s="42"/>
      <c r="E28" s="42"/>
      <c r="F28" s="42"/>
      <c r="G28" s="42"/>
      <c r="H28" s="42"/>
      <c r="I28" s="42"/>
      <c r="J28" s="42"/>
      <c r="K28" s="42"/>
      <c r="L28" s="43"/>
    </row>
    <row r="29" spans="1:13" ht="27.75" customHeight="1" x14ac:dyDescent="0.2">
      <c r="A29" s="782" t="s">
        <v>394</v>
      </c>
      <c r="B29" s="783"/>
      <c r="C29" s="783"/>
      <c r="D29" s="783"/>
      <c r="E29" s="783"/>
      <c r="F29" s="783"/>
      <c r="G29" s="783"/>
      <c r="H29" s="783"/>
      <c r="I29" s="783"/>
      <c r="J29" s="783"/>
      <c r="K29" s="783"/>
      <c r="L29" s="784"/>
    </row>
    <row r="30" spans="1:13" ht="14.25" customHeight="1" x14ac:dyDescent="0.25">
      <c r="A30" s="779" t="s">
        <v>178</v>
      </c>
      <c r="B30" s="780" t="s">
        <v>179</v>
      </c>
      <c r="C30" s="780"/>
      <c r="D30" s="780"/>
      <c r="E30" s="770">
        <f>$L$1-3</f>
        <v>2017</v>
      </c>
      <c r="F30" s="770"/>
      <c r="G30" s="770">
        <f>$L$1-2</f>
        <v>2018</v>
      </c>
      <c r="H30" s="770"/>
      <c r="I30" s="770">
        <f>$L$1-1</f>
        <v>2019</v>
      </c>
      <c r="J30" s="770"/>
      <c r="K30" s="770">
        <f>$L$1</f>
        <v>2020</v>
      </c>
      <c r="L30" s="776"/>
    </row>
    <row r="31" spans="1:13" ht="14.25" customHeight="1" x14ac:dyDescent="0.25">
      <c r="A31" s="779"/>
      <c r="B31" s="780"/>
      <c r="C31" s="780"/>
      <c r="D31" s="780"/>
      <c r="E31" s="98" t="s">
        <v>180</v>
      </c>
      <c r="F31" s="29" t="s">
        <v>181</v>
      </c>
      <c r="G31" s="98" t="s">
        <v>180</v>
      </c>
      <c r="H31" s="29" t="s">
        <v>181</v>
      </c>
      <c r="I31" s="98" t="s">
        <v>180</v>
      </c>
      <c r="J31" s="29" t="s">
        <v>181</v>
      </c>
      <c r="K31" s="380" t="s">
        <v>416</v>
      </c>
      <c r="L31" s="30" t="s">
        <v>181</v>
      </c>
    </row>
    <row r="32" spans="1:13" ht="28.5" customHeight="1" x14ac:dyDescent="0.2">
      <c r="A32" s="46">
        <v>1</v>
      </c>
      <c r="B32" s="713" t="s">
        <v>182</v>
      </c>
      <c r="C32" s="713"/>
      <c r="D32" s="713"/>
      <c r="E32" s="31">
        <v>330629.77</v>
      </c>
      <c r="F32" s="37">
        <v>226294.97</v>
      </c>
      <c r="G32" s="31">
        <v>375438.18</v>
      </c>
      <c r="H32" s="37">
        <v>35339.78</v>
      </c>
      <c r="I32" s="31">
        <v>373455.75</v>
      </c>
      <c r="J32" s="36">
        <v>15145.61</v>
      </c>
      <c r="K32" s="34">
        <v>376264.56</v>
      </c>
      <c r="L32" s="38">
        <v>46787.54</v>
      </c>
    </row>
    <row r="33" spans="1:12" ht="14.25" customHeight="1" x14ac:dyDescent="0.2">
      <c r="A33" s="46">
        <v>2</v>
      </c>
      <c r="B33" s="769" t="s">
        <v>183</v>
      </c>
      <c r="C33" s="769"/>
      <c r="D33" s="769"/>
      <c r="E33" s="31">
        <v>12980.11</v>
      </c>
      <c r="F33" s="37">
        <v>7048.53</v>
      </c>
      <c r="G33" s="31">
        <v>5610.67</v>
      </c>
      <c r="H33" s="37">
        <v>5610.67</v>
      </c>
      <c r="I33" s="31">
        <v>15962.15</v>
      </c>
      <c r="J33" s="36">
        <v>14162.15</v>
      </c>
      <c r="K33" s="34">
        <v>8382.7900000000009</v>
      </c>
      <c r="L33" s="38">
        <v>1800</v>
      </c>
    </row>
    <row r="34" spans="1:12" ht="14.25" customHeight="1" x14ac:dyDescent="0.2">
      <c r="A34" s="46">
        <v>3</v>
      </c>
      <c r="B34" s="769" t="s">
        <v>184</v>
      </c>
      <c r="C34" s="769"/>
      <c r="D34" s="769"/>
      <c r="E34" s="31">
        <v>96401.59</v>
      </c>
      <c r="F34" s="37">
        <v>32224.91</v>
      </c>
      <c r="G34" s="31">
        <v>100389.62</v>
      </c>
      <c r="H34" s="37">
        <v>26220.25</v>
      </c>
      <c r="I34" s="31">
        <v>96854.93</v>
      </c>
      <c r="J34" s="36">
        <v>19915.32</v>
      </c>
      <c r="K34" s="34">
        <v>34236.39</v>
      </c>
      <c r="L34" s="38">
        <v>15275.06</v>
      </c>
    </row>
    <row r="35" spans="1:12" ht="14.25" customHeight="1" x14ac:dyDescent="0.2">
      <c r="A35" s="46">
        <v>4</v>
      </c>
      <c r="B35" s="769" t="s">
        <v>185</v>
      </c>
      <c r="C35" s="769"/>
      <c r="D35" s="769"/>
      <c r="E35" s="31">
        <v>27109.81</v>
      </c>
      <c r="F35" s="37">
        <v>19229.41</v>
      </c>
      <c r="G35" s="31">
        <v>23974.75</v>
      </c>
      <c r="H35" s="37">
        <v>23974.75</v>
      </c>
      <c r="I35" s="31">
        <v>150545.85999999999</v>
      </c>
      <c r="J35" s="36">
        <v>150545.85999999999</v>
      </c>
      <c r="K35" s="34">
        <v>46976.18</v>
      </c>
      <c r="L35" s="38">
        <v>45039.71</v>
      </c>
    </row>
    <row r="36" spans="1:12" ht="14.25" customHeight="1" x14ac:dyDescent="0.2">
      <c r="A36" s="46">
        <v>6</v>
      </c>
      <c r="B36" s="769" t="s">
        <v>186</v>
      </c>
      <c r="C36" s="769"/>
      <c r="D36" s="769"/>
      <c r="E36" s="31">
        <v>0</v>
      </c>
      <c r="F36" s="37">
        <v>0</v>
      </c>
      <c r="G36" s="31">
        <v>0</v>
      </c>
      <c r="H36" s="37">
        <v>0</v>
      </c>
      <c r="I36" s="31">
        <v>0</v>
      </c>
      <c r="J36" s="36">
        <v>0</v>
      </c>
      <c r="K36" s="34">
        <v>0</v>
      </c>
      <c r="L36" s="38">
        <v>0</v>
      </c>
    </row>
    <row r="37" spans="1:12" ht="14.25" customHeight="1" x14ac:dyDescent="0.2">
      <c r="A37" s="46">
        <v>9</v>
      </c>
      <c r="B37" s="769" t="s">
        <v>187</v>
      </c>
      <c r="C37" s="769"/>
      <c r="D37" s="769"/>
      <c r="E37" s="31">
        <v>8753.3700000000008</v>
      </c>
      <c r="F37" s="37">
        <v>6000</v>
      </c>
      <c r="G37" s="31">
        <v>3014.26</v>
      </c>
      <c r="H37" s="37">
        <v>3000</v>
      </c>
      <c r="I37" s="31">
        <v>5429.74</v>
      </c>
      <c r="J37" s="36">
        <v>1853.87</v>
      </c>
      <c r="K37" s="34">
        <v>8842.4</v>
      </c>
      <c r="L37" s="38">
        <v>2381.84</v>
      </c>
    </row>
    <row r="38" spans="1:12" s="45" customFormat="1" ht="14.25" customHeight="1" x14ac:dyDescent="0.2">
      <c r="A38" s="777" t="s">
        <v>188</v>
      </c>
      <c r="B38" s="778"/>
      <c r="C38" s="778"/>
      <c r="D38" s="778"/>
      <c r="E38" s="47">
        <f>SUM(E32:E37)</f>
        <v>475874.64999999997</v>
      </c>
      <c r="F38" s="47">
        <f>SUM(F32:F37)</f>
        <v>290797.81999999995</v>
      </c>
      <c r="G38" s="47">
        <f>SUM(G32:G37)</f>
        <v>508427.48</v>
      </c>
      <c r="H38" s="47">
        <f>SUM(H32:H37)</f>
        <v>94145.45</v>
      </c>
      <c r="I38" s="47">
        <f t="shared" ref="I38:K38" si="2">SUM(I32:I37)</f>
        <v>642248.42999999993</v>
      </c>
      <c r="J38" s="47">
        <f t="shared" si="2"/>
        <v>201622.81</v>
      </c>
      <c r="K38" s="47">
        <f t="shared" si="2"/>
        <v>474702.32</v>
      </c>
      <c r="L38" s="48">
        <f t="shared" ref="L38" si="3">SUM(L32:L37)</f>
        <v>111284.15</v>
      </c>
    </row>
    <row r="39" spans="1:12" ht="14.25" customHeight="1" x14ac:dyDescent="0.25">
      <c r="A39" s="779" t="s">
        <v>178</v>
      </c>
      <c r="B39" s="780" t="s">
        <v>189</v>
      </c>
      <c r="C39" s="780"/>
      <c r="D39" s="780"/>
      <c r="E39" s="770">
        <f>$L$1-3</f>
        <v>2017</v>
      </c>
      <c r="F39" s="770"/>
      <c r="G39" s="770">
        <f>$L$1-2</f>
        <v>2018</v>
      </c>
      <c r="H39" s="770"/>
      <c r="I39" s="770">
        <f>$L$1-1</f>
        <v>2019</v>
      </c>
      <c r="J39" s="770"/>
      <c r="K39" s="770">
        <f>$L$1</f>
        <v>2020</v>
      </c>
      <c r="L39" s="776"/>
    </row>
    <row r="40" spans="1:12" ht="14.25" customHeight="1" x14ac:dyDescent="0.25">
      <c r="A40" s="779"/>
      <c r="B40" s="780"/>
      <c r="C40" s="780"/>
      <c r="D40" s="780"/>
      <c r="E40" s="98" t="s">
        <v>190</v>
      </c>
      <c r="F40" s="29" t="s">
        <v>191</v>
      </c>
      <c r="G40" s="98" t="s">
        <v>190</v>
      </c>
      <c r="H40" s="29" t="s">
        <v>191</v>
      </c>
      <c r="I40" s="98" t="s">
        <v>190</v>
      </c>
      <c r="J40" s="29" t="s">
        <v>191</v>
      </c>
      <c r="K40" s="380" t="s">
        <v>417</v>
      </c>
      <c r="L40" s="30" t="s">
        <v>191</v>
      </c>
    </row>
    <row r="41" spans="1:12" ht="14.25" customHeight="1" x14ac:dyDescent="0.2">
      <c r="A41" s="46">
        <v>1</v>
      </c>
      <c r="B41" s="769" t="s">
        <v>192</v>
      </c>
      <c r="C41" s="769"/>
      <c r="D41" s="769"/>
      <c r="E41" s="95">
        <v>253596.57</v>
      </c>
      <c r="F41" s="36">
        <v>182047.47</v>
      </c>
      <c r="G41" s="95">
        <v>196175.57</v>
      </c>
      <c r="H41" s="36">
        <v>160186.01</v>
      </c>
      <c r="I41" s="95">
        <v>251199.28</v>
      </c>
      <c r="J41" s="36">
        <v>212400.3</v>
      </c>
      <c r="K41" s="34">
        <v>220215.47</v>
      </c>
      <c r="L41" s="38">
        <v>190576.57</v>
      </c>
    </row>
    <row r="42" spans="1:12" ht="14.25" customHeight="1" x14ac:dyDescent="0.2">
      <c r="A42" s="46">
        <v>2</v>
      </c>
      <c r="B42" s="769" t="s">
        <v>193</v>
      </c>
      <c r="C42" s="769"/>
      <c r="D42" s="769"/>
      <c r="E42" s="95">
        <v>389614.54</v>
      </c>
      <c r="F42" s="36">
        <v>389614.54</v>
      </c>
      <c r="G42" s="95">
        <v>94977.25</v>
      </c>
      <c r="H42" s="36">
        <v>93810.23</v>
      </c>
      <c r="I42" s="95">
        <v>221993.01</v>
      </c>
      <c r="J42" s="36">
        <v>187640.18</v>
      </c>
      <c r="K42" s="34">
        <v>200677.02</v>
      </c>
      <c r="L42" s="38">
        <v>175538.22</v>
      </c>
    </row>
    <row r="43" spans="1:12" ht="26.25" customHeight="1" x14ac:dyDescent="0.25">
      <c r="A43" s="46">
        <v>3</v>
      </c>
      <c r="B43" s="713" t="s">
        <v>194</v>
      </c>
      <c r="C43" s="713"/>
      <c r="D43" s="713"/>
      <c r="E43" s="95">
        <v>0</v>
      </c>
      <c r="F43" s="36">
        <v>0</v>
      </c>
      <c r="G43" s="95">
        <v>0</v>
      </c>
      <c r="H43" s="36">
        <v>0</v>
      </c>
      <c r="I43" s="95">
        <v>0</v>
      </c>
      <c r="J43" s="36">
        <v>0</v>
      </c>
      <c r="K43" s="34">
        <v>0</v>
      </c>
      <c r="L43" s="38">
        <v>0</v>
      </c>
    </row>
    <row r="44" spans="1:12" ht="14.25" customHeight="1" x14ac:dyDescent="0.2">
      <c r="A44" s="46">
        <v>4</v>
      </c>
      <c r="B44" s="769" t="s">
        <v>195</v>
      </c>
      <c r="C44" s="769"/>
      <c r="D44" s="769"/>
      <c r="E44" s="95">
        <v>35736.730000000003</v>
      </c>
      <c r="F44" s="36">
        <v>35736.730000000003</v>
      </c>
      <c r="G44" s="95">
        <v>0</v>
      </c>
      <c r="H44" s="36">
        <v>0</v>
      </c>
      <c r="I44" s="95">
        <v>0</v>
      </c>
      <c r="J44" s="36">
        <v>0</v>
      </c>
      <c r="K44" s="34">
        <v>0</v>
      </c>
      <c r="L44" s="38">
        <v>0</v>
      </c>
    </row>
    <row r="45" spans="1:12" ht="20.25" customHeight="1" x14ac:dyDescent="0.2">
      <c r="A45" s="46">
        <v>5</v>
      </c>
      <c r="B45" s="713" t="s">
        <v>196</v>
      </c>
      <c r="C45" s="713"/>
      <c r="D45" s="713"/>
      <c r="E45" s="95">
        <v>0</v>
      </c>
      <c r="F45" s="36">
        <v>0</v>
      </c>
      <c r="G45" s="95">
        <v>0</v>
      </c>
      <c r="H45" s="36">
        <v>0</v>
      </c>
      <c r="I45" s="95">
        <v>0</v>
      </c>
      <c r="J45" s="36">
        <v>0</v>
      </c>
      <c r="K45" s="34">
        <v>0</v>
      </c>
      <c r="L45" s="38">
        <v>0</v>
      </c>
    </row>
    <row r="46" spans="1:12" ht="14.25" customHeight="1" x14ac:dyDescent="0.2">
      <c r="A46" s="46">
        <v>7</v>
      </c>
      <c r="B46" s="769" t="s">
        <v>187</v>
      </c>
      <c r="C46" s="769"/>
      <c r="D46" s="769"/>
      <c r="E46" s="95">
        <v>59324.01</v>
      </c>
      <c r="F46" s="36">
        <v>50662.41</v>
      </c>
      <c r="G46" s="95">
        <v>57208.51</v>
      </c>
      <c r="H46" s="36">
        <v>46076.38</v>
      </c>
      <c r="I46" s="95">
        <v>32059.64</v>
      </c>
      <c r="J46" s="36">
        <v>16269.43</v>
      </c>
      <c r="K46" s="34">
        <v>58101.27</v>
      </c>
      <c r="L46" s="38">
        <v>22056.03</v>
      </c>
    </row>
    <row r="47" spans="1:12" s="45" customFormat="1" ht="14.25" customHeight="1" thickBot="1" x14ac:dyDescent="0.25">
      <c r="A47" s="771" t="s">
        <v>197</v>
      </c>
      <c r="B47" s="772"/>
      <c r="C47" s="772"/>
      <c r="D47" s="772"/>
      <c r="E47" s="39">
        <f>SUM(E41:E46)</f>
        <v>738271.85</v>
      </c>
      <c r="F47" s="39">
        <f>SUM(F41:F46)</f>
        <v>658061.15</v>
      </c>
      <c r="G47" s="39">
        <f>SUM(G41:G46)</f>
        <v>348361.33</v>
      </c>
      <c r="H47" s="39">
        <f>SUM(H41:H46)</f>
        <v>300072.62</v>
      </c>
      <c r="I47" s="39">
        <f t="shared" ref="I47:L47" si="4">SUM(I41:I46)</f>
        <v>505251.93000000005</v>
      </c>
      <c r="J47" s="39">
        <f t="shared" si="4"/>
        <v>416309.91</v>
      </c>
      <c r="K47" s="39">
        <f t="shared" si="4"/>
        <v>478993.76</v>
      </c>
      <c r="L47" s="40">
        <f t="shared" si="4"/>
        <v>388170.82000000007</v>
      </c>
    </row>
    <row r="48" spans="1:12" ht="14.25" customHeight="1" thickBot="1" x14ac:dyDescent="0.25">
      <c r="A48" s="41"/>
      <c r="B48" s="42"/>
      <c r="C48" s="42"/>
      <c r="D48" s="42"/>
      <c r="E48" s="42"/>
      <c r="F48" s="42"/>
      <c r="G48" s="42"/>
      <c r="H48" s="42"/>
      <c r="I48" s="42"/>
      <c r="J48" s="42"/>
      <c r="K48" s="42"/>
      <c r="L48" s="43"/>
    </row>
    <row r="49" spans="1:14" ht="15.75" customHeight="1" x14ac:dyDescent="0.2">
      <c r="A49" s="773" t="s">
        <v>372</v>
      </c>
      <c r="B49" s="774"/>
      <c r="C49" s="774"/>
      <c r="D49" s="774"/>
      <c r="E49" s="774"/>
      <c r="F49" s="774"/>
      <c r="G49" s="774"/>
      <c r="H49" s="774"/>
      <c r="I49" s="774"/>
      <c r="J49" s="774"/>
      <c r="K49" s="774"/>
      <c r="L49" s="775"/>
    </row>
    <row r="50" spans="1:14" ht="15.75" customHeight="1" x14ac:dyDescent="0.2">
      <c r="A50" s="749" t="s">
        <v>115</v>
      </c>
      <c r="B50" s="750"/>
      <c r="C50" s="750"/>
      <c r="D50" s="750"/>
      <c r="E50" s="751">
        <f>$L$1-3</f>
        <v>2017</v>
      </c>
      <c r="F50" s="751"/>
      <c r="G50" s="751">
        <f>$L$1-2</f>
        <v>2018</v>
      </c>
      <c r="H50" s="751"/>
      <c r="I50" s="751">
        <f>$L$1-1</f>
        <v>2019</v>
      </c>
      <c r="J50" s="751"/>
      <c r="K50" s="751">
        <f>$L$1</f>
        <v>2020</v>
      </c>
      <c r="L50" s="752"/>
    </row>
    <row r="51" spans="1:14" ht="28.5" customHeight="1" x14ac:dyDescent="0.2">
      <c r="A51" s="712" t="s">
        <v>198</v>
      </c>
      <c r="B51" s="713"/>
      <c r="C51" s="713"/>
      <c r="D51" s="713"/>
      <c r="E51" s="760">
        <v>35866.43</v>
      </c>
      <c r="F51" s="766"/>
      <c r="G51" s="760">
        <v>41096.870000000003</v>
      </c>
      <c r="H51" s="766"/>
      <c r="I51" s="760">
        <v>31098.12</v>
      </c>
      <c r="J51" s="766"/>
      <c r="K51" s="761">
        <v>29200</v>
      </c>
      <c r="L51" s="765"/>
      <c r="N51" s="382"/>
    </row>
    <row r="52" spans="1:14" ht="24.75" customHeight="1" x14ac:dyDescent="0.2">
      <c r="A52" s="712" t="s">
        <v>199</v>
      </c>
      <c r="B52" s="713"/>
      <c r="C52" s="713"/>
      <c r="D52" s="713"/>
      <c r="E52" s="760">
        <v>16995.16</v>
      </c>
      <c r="F52" s="766"/>
      <c r="G52" s="760">
        <v>15959.68</v>
      </c>
      <c r="H52" s="766"/>
      <c r="I52" s="760">
        <v>14864.06</v>
      </c>
      <c r="J52" s="766"/>
      <c r="K52" s="761">
        <v>13719</v>
      </c>
      <c r="L52" s="765"/>
      <c r="N52" s="382"/>
    </row>
    <row r="53" spans="1:14" ht="24.75" customHeight="1" x14ac:dyDescent="0.2">
      <c r="A53" s="712" t="s">
        <v>200</v>
      </c>
      <c r="B53" s="713"/>
      <c r="C53" s="713"/>
      <c r="D53" s="713"/>
      <c r="E53" s="767">
        <v>411386.58</v>
      </c>
      <c r="F53" s="768"/>
      <c r="G53" s="767">
        <v>408038.57</v>
      </c>
      <c r="H53" s="768"/>
      <c r="I53" s="767">
        <v>448909.73</v>
      </c>
      <c r="J53" s="768"/>
      <c r="K53" s="761">
        <v>466150.26</v>
      </c>
      <c r="L53" s="765"/>
      <c r="N53" s="382"/>
    </row>
    <row r="54" spans="1:14" ht="24" customHeight="1" x14ac:dyDescent="0.2">
      <c r="A54" s="712" t="s">
        <v>201</v>
      </c>
      <c r="B54" s="713"/>
      <c r="C54" s="713"/>
      <c r="D54" s="713"/>
      <c r="E54" s="760">
        <v>17964.400000000001</v>
      </c>
      <c r="F54" s="766"/>
      <c r="G54" s="760">
        <v>18999.88</v>
      </c>
      <c r="H54" s="766"/>
      <c r="I54" s="760">
        <v>20095.5</v>
      </c>
      <c r="J54" s="766"/>
      <c r="K54" s="761">
        <v>20232</v>
      </c>
      <c r="L54" s="765"/>
      <c r="N54" s="382"/>
    </row>
    <row r="55" spans="1:14" ht="22.5" customHeight="1" thickBot="1" x14ac:dyDescent="0.25">
      <c r="A55" s="757" t="s">
        <v>202</v>
      </c>
      <c r="B55" s="758"/>
      <c r="C55" s="758"/>
      <c r="D55" s="758"/>
      <c r="E55" s="759">
        <v>0</v>
      </c>
      <c r="F55" s="759"/>
      <c r="G55" s="759">
        <v>0</v>
      </c>
      <c r="H55" s="759"/>
      <c r="I55" s="760">
        <v>0</v>
      </c>
      <c r="J55" s="760"/>
      <c r="K55" s="761">
        <v>0</v>
      </c>
      <c r="L55" s="761"/>
    </row>
    <row r="56" spans="1:14" ht="12.75" customHeight="1" thickBot="1" x14ac:dyDescent="0.25">
      <c r="A56" s="49"/>
      <c r="B56" s="50"/>
      <c r="C56" s="50"/>
      <c r="D56" s="50"/>
      <c r="E56" s="50"/>
      <c r="F56" s="50"/>
      <c r="G56" s="50"/>
      <c r="H56" s="50"/>
      <c r="I56" s="50"/>
      <c r="J56" s="50"/>
      <c r="K56" s="50"/>
      <c r="L56" s="51"/>
    </row>
    <row r="57" spans="1:14" ht="12.75" x14ac:dyDescent="0.2">
      <c r="A57" s="762" t="s">
        <v>157</v>
      </c>
      <c r="B57" s="763"/>
      <c r="C57" s="763"/>
      <c r="D57" s="763"/>
      <c r="E57" s="763"/>
      <c r="F57" s="763"/>
      <c r="G57" s="763"/>
      <c r="H57" s="763"/>
      <c r="I57" s="763"/>
      <c r="J57" s="763"/>
      <c r="K57" s="763"/>
      <c r="L57" s="764"/>
    </row>
    <row r="58" spans="1:14" ht="15.75" customHeight="1" x14ac:dyDescent="0.2">
      <c r="A58" s="746" t="s">
        <v>203</v>
      </c>
      <c r="B58" s="747"/>
      <c r="C58" s="747"/>
      <c r="D58" s="747"/>
      <c r="E58" s="747"/>
      <c r="F58" s="747"/>
      <c r="G58" s="747"/>
      <c r="H58" s="747"/>
      <c r="I58" s="747"/>
      <c r="J58" s="747"/>
      <c r="K58" s="747"/>
      <c r="L58" s="748"/>
    </row>
    <row r="59" spans="1:14" ht="12.75" x14ac:dyDescent="0.2">
      <c r="A59" s="749" t="s">
        <v>115</v>
      </c>
      <c r="B59" s="750"/>
      <c r="C59" s="750"/>
      <c r="D59" s="750"/>
      <c r="E59" s="751">
        <f>$L$1-3</f>
        <v>2017</v>
      </c>
      <c r="F59" s="751"/>
      <c r="G59" s="751">
        <f>$L$1-2</f>
        <v>2018</v>
      </c>
      <c r="H59" s="751"/>
      <c r="I59" s="751">
        <f>$L$1-1</f>
        <v>2019</v>
      </c>
      <c r="J59" s="751"/>
      <c r="K59" s="751">
        <f>$L$1</f>
        <v>2020</v>
      </c>
      <c r="L59" s="752"/>
    </row>
    <row r="60" spans="1:14" ht="12.75" customHeight="1" x14ac:dyDescent="0.25">
      <c r="A60" s="714" t="s">
        <v>204</v>
      </c>
      <c r="B60" s="715"/>
      <c r="C60" s="715"/>
      <c r="D60" s="715"/>
      <c r="E60" s="716">
        <f>(E8+E10)/SUM(E8:E10)</f>
        <v>0.96347257575649503</v>
      </c>
      <c r="F60" s="716"/>
      <c r="G60" s="716">
        <f>(G8+G10)/SUM(G8:G10)</f>
        <v>0.95705310475317706</v>
      </c>
      <c r="H60" s="716"/>
      <c r="I60" s="716">
        <f>(I8+I10)/SUM(I8:I10)</f>
        <v>0.96279395222638819</v>
      </c>
      <c r="J60" s="716"/>
      <c r="K60" s="717">
        <f>(K8+K10)/SUM(K8:K10)</f>
        <v>0.85285503402133533</v>
      </c>
      <c r="L60" s="718"/>
    </row>
    <row r="61" spans="1:14" ht="12.75" customHeight="1" x14ac:dyDescent="0.25">
      <c r="A61" s="719" t="s">
        <v>205</v>
      </c>
      <c r="B61" s="720"/>
      <c r="C61" s="720"/>
      <c r="D61" s="720"/>
      <c r="E61" s="716"/>
      <c r="F61" s="716"/>
      <c r="G61" s="716"/>
      <c r="H61" s="716"/>
      <c r="I61" s="716"/>
      <c r="J61" s="716"/>
      <c r="K61" s="717"/>
      <c r="L61" s="718"/>
    </row>
    <row r="62" spans="1:14" ht="12.75" customHeight="1" x14ac:dyDescent="0.25">
      <c r="A62" s="721" t="s">
        <v>206</v>
      </c>
      <c r="B62" s="720"/>
      <c r="C62" s="720"/>
      <c r="D62" s="720"/>
      <c r="E62" s="716"/>
      <c r="F62" s="716"/>
      <c r="G62" s="716"/>
      <c r="H62" s="716"/>
      <c r="I62" s="716"/>
      <c r="J62" s="716"/>
      <c r="K62" s="717"/>
      <c r="L62" s="718"/>
    </row>
    <row r="63" spans="1:14" ht="12.75" customHeight="1" x14ac:dyDescent="0.25">
      <c r="A63" s="714" t="s">
        <v>207</v>
      </c>
      <c r="B63" s="715"/>
      <c r="C63" s="715"/>
      <c r="D63" s="715"/>
      <c r="E63" s="716">
        <f>E8/SUM(C8:E10)</f>
        <v>0.81309451702059998</v>
      </c>
      <c r="F63" s="716"/>
      <c r="G63" s="716">
        <f>G8/SUM(G8:G10)</f>
        <v>0.80958564989895809</v>
      </c>
      <c r="H63" s="716"/>
      <c r="I63" s="716">
        <f>I8/SUM(I8:I10)</f>
        <v>0.83372048538745402</v>
      </c>
      <c r="J63" s="716"/>
      <c r="K63" s="717">
        <f>K8/SUM(K8:K10)</f>
        <v>0.73129977869738305</v>
      </c>
      <c r="L63" s="718"/>
    </row>
    <row r="64" spans="1:14" ht="12.75" customHeight="1" x14ac:dyDescent="0.25">
      <c r="A64" s="719" t="s">
        <v>208</v>
      </c>
      <c r="B64" s="720"/>
      <c r="C64" s="720"/>
      <c r="D64" s="720"/>
      <c r="E64" s="716"/>
      <c r="F64" s="716"/>
      <c r="G64" s="716"/>
      <c r="H64" s="716"/>
      <c r="I64" s="716"/>
      <c r="J64" s="716"/>
      <c r="K64" s="717"/>
      <c r="L64" s="718"/>
    </row>
    <row r="65" spans="1:12" ht="13.2" customHeight="1" x14ac:dyDescent="0.25">
      <c r="A65" s="721" t="s">
        <v>206</v>
      </c>
      <c r="B65" s="720"/>
      <c r="C65" s="720"/>
      <c r="D65" s="720"/>
      <c r="E65" s="716"/>
      <c r="F65" s="716"/>
      <c r="G65" s="716"/>
      <c r="H65" s="716"/>
      <c r="I65" s="716"/>
      <c r="J65" s="716"/>
      <c r="K65" s="717"/>
      <c r="L65" s="718"/>
    </row>
    <row r="66" spans="1:12" ht="13.2" customHeight="1" x14ac:dyDescent="0.25">
      <c r="A66" s="714" t="s">
        <v>209</v>
      </c>
      <c r="B66" s="715"/>
      <c r="C66" s="715"/>
      <c r="D66" s="715"/>
      <c r="E66" s="716">
        <f>E51/SUM(E8:E10)</f>
        <v>1.7643460853271929E-2</v>
      </c>
      <c r="F66" s="716"/>
      <c r="G66" s="716">
        <f>G51/SUM(G8:G10)</f>
        <v>2.0665921798721825E-2</v>
      </c>
      <c r="H66" s="716"/>
      <c r="I66" s="716">
        <f>I51/SUM(I8:I10)</f>
        <v>1.6142615915920436E-2</v>
      </c>
      <c r="J66" s="716"/>
      <c r="K66" s="717">
        <f>K51/SUM(K8:K10)</f>
        <v>1.4616684945865707E-2</v>
      </c>
      <c r="L66" s="718"/>
    </row>
    <row r="67" spans="1:12" ht="13.2" customHeight="1" x14ac:dyDescent="0.25">
      <c r="A67" s="719" t="s">
        <v>210</v>
      </c>
      <c r="B67" s="720"/>
      <c r="C67" s="720"/>
      <c r="D67" s="720"/>
      <c r="E67" s="716"/>
      <c r="F67" s="716"/>
      <c r="G67" s="716"/>
      <c r="H67" s="716"/>
      <c r="I67" s="716"/>
      <c r="J67" s="716"/>
      <c r="K67" s="717"/>
      <c r="L67" s="718"/>
    </row>
    <row r="68" spans="1:12" ht="13.2" customHeight="1" x14ac:dyDescent="0.25">
      <c r="A68" s="721" t="s">
        <v>206</v>
      </c>
      <c r="B68" s="720"/>
      <c r="C68" s="720"/>
      <c r="D68" s="720"/>
      <c r="E68" s="716"/>
      <c r="F68" s="716"/>
      <c r="G68" s="716"/>
      <c r="H68" s="716"/>
      <c r="I68" s="716"/>
      <c r="J68" s="716"/>
      <c r="K68" s="717"/>
      <c r="L68" s="718"/>
    </row>
    <row r="69" spans="1:12" x14ac:dyDescent="0.25">
      <c r="A69" s="746" t="s">
        <v>211</v>
      </c>
      <c r="B69" s="747"/>
      <c r="C69" s="747"/>
      <c r="D69" s="747"/>
      <c r="E69" s="747"/>
      <c r="F69" s="747"/>
      <c r="G69" s="747"/>
      <c r="H69" s="747"/>
      <c r="I69" s="747"/>
      <c r="J69" s="747"/>
      <c r="K69" s="747"/>
      <c r="L69" s="748"/>
    </row>
    <row r="70" spans="1:12" ht="12.75" x14ac:dyDescent="0.2">
      <c r="A70" s="749" t="s">
        <v>107</v>
      </c>
      <c r="B70" s="750"/>
      <c r="C70" s="750"/>
      <c r="D70" s="750"/>
      <c r="E70" s="751">
        <f>$L$1-3</f>
        <v>2017</v>
      </c>
      <c r="F70" s="751"/>
      <c r="G70" s="751">
        <f>$L$1-2</f>
        <v>2018</v>
      </c>
      <c r="H70" s="751"/>
      <c r="I70" s="751">
        <f>$L$1-1</f>
        <v>2019</v>
      </c>
      <c r="J70" s="751"/>
      <c r="K70" s="751">
        <f>$L$1</f>
        <v>2020</v>
      </c>
      <c r="L70" s="752"/>
    </row>
    <row r="71" spans="1:12" ht="24" customHeight="1" x14ac:dyDescent="0.25">
      <c r="A71" s="714" t="s">
        <v>212</v>
      </c>
      <c r="B71" s="715"/>
      <c r="C71" s="715"/>
      <c r="D71" s="715"/>
      <c r="E71" s="716">
        <f>SUM(E52:F54)/SUM(E8:E10)</f>
        <v>0.21956717320622743</v>
      </c>
      <c r="F71" s="716"/>
      <c r="G71" s="716">
        <f>(G52+G53+G54)/SUM(G8:G10)</f>
        <v>0.22276549799437292</v>
      </c>
      <c r="H71" s="716"/>
      <c r="I71" s="716">
        <f>(I52+I53+I54)/SUM(I8:I10)</f>
        <v>0.25117004185394876</v>
      </c>
      <c r="J71" s="716"/>
      <c r="K71" s="717">
        <f>(K52+K53+K54)/SUM(K8:K10)</f>
        <v>0.25033638898802985</v>
      </c>
      <c r="L71" s="717"/>
    </row>
    <row r="72" spans="1:12" ht="13.2" customHeight="1" x14ac:dyDescent="0.25">
      <c r="A72" s="719" t="s">
        <v>213</v>
      </c>
      <c r="B72" s="720"/>
      <c r="C72" s="720"/>
      <c r="D72" s="720"/>
      <c r="E72" s="716"/>
      <c r="F72" s="716"/>
      <c r="G72" s="716"/>
      <c r="H72" s="716"/>
      <c r="I72" s="716"/>
      <c r="J72" s="716"/>
      <c r="K72" s="717"/>
      <c r="L72" s="717"/>
    </row>
    <row r="73" spans="1:12" ht="13.2" customHeight="1" x14ac:dyDescent="0.25">
      <c r="A73" s="721" t="s">
        <v>206</v>
      </c>
      <c r="B73" s="720"/>
      <c r="C73" s="720"/>
      <c r="D73" s="720"/>
      <c r="E73" s="716"/>
      <c r="F73" s="716"/>
      <c r="G73" s="716"/>
      <c r="H73" s="716"/>
      <c r="I73" s="716"/>
      <c r="J73" s="716"/>
      <c r="K73" s="717"/>
      <c r="L73" s="717"/>
    </row>
    <row r="74" spans="1:12" ht="13.2" customHeight="1" x14ac:dyDescent="0.25">
      <c r="A74" s="714" t="s">
        <v>214</v>
      </c>
      <c r="B74" s="715"/>
      <c r="C74" s="715"/>
      <c r="D74" s="715"/>
      <c r="E74" s="716">
        <f>E53/SUM(E8:E10)</f>
        <v>0.202369821021814</v>
      </c>
      <c r="F74" s="716"/>
      <c r="G74" s="716">
        <f>G53/SUM(G8:G10)</f>
        <v>0.20518577639811211</v>
      </c>
      <c r="H74" s="716"/>
      <c r="I74" s="716">
        <f>I53/SUM(I8:I10)</f>
        <v>0.23302300435876977</v>
      </c>
      <c r="J74" s="716"/>
      <c r="K74" s="717">
        <f>K53/SUM(K8:K10)</f>
        <v>0.23334148931004742</v>
      </c>
      <c r="L74" s="718"/>
    </row>
    <row r="75" spans="1:12" ht="13.2" customHeight="1" x14ac:dyDescent="0.25">
      <c r="A75" s="719" t="s">
        <v>215</v>
      </c>
      <c r="B75" s="720"/>
      <c r="C75" s="720"/>
      <c r="D75" s="720"/>
      <c r="E75" s="716"/>
      <c r="F75" s="716"/>
      <c r="G75" s="716"/>
      <c r="H75" s="716"/>
      <c r="I75" s="716"/>
      <c r="J75" s="716"/>
      <c r="K75" s="717"/>
      <c r="L75" s="718"/>
    </row>
    <row r="76" spans="1:12" ht="13.2" customHeight="1" x14ac:dyDescent="0.25">
      <c r="A76" s="721" t="s">
        <v>206</v>
      </c>
      <c r="B76" s="720"/>
      <c r="C76" s="720"/>
      <c r="D76" s="720"/>
      <c r="E76" s="716"/>
      <c r="F76" s="716"/>
      <c r="G76" s="716"/>
      <c r="H76" s="716"/>
      <c r="I76" s="716"/>
      <c r="J76" s="716"/>
      <c r="K76" s="717"/>
      <c r="L76" s="718"/>
    </row>
    <row r="77" spans="1:12" ht="12.75" customHeight="1" x14ac:dyDescent="0.25">
      <c r="A77" s="714" t="s">
        <v>216</v>
      </c>
      <c r="B77" s="715"/>
      <c r="C77" s="715"/>
      <c r="D77" s="715"/>
      <c r="E77" s="716">
        <f>(E52+E54)/SUM(E8:E10)</f>
        <v>1.7197352184413425E-2</v>
      </c>
      <c r="F77" s="716"/>
      <c r="G77" s="716">
        <f>(G52+I54)/SUM(G8:G10)</f>
        <v>1.8130663729837314E-2</v>
      </c>
      <c r="H77" s="716"/>
      <c r="I77" s="716">
        <f>(I52+I54)/SUM(I8:I10)</f>
        <v>1.8147037495178982E-2</v>
      </c>
      <c r="J77" s="716"/>
      <c r="K77" s="717">
        <f>(K52+K54)/SUM(K8:K10)</f>
        <v>1.6994899677982418E-2</v>
      </c>
      <c r="L77" s="717"/>
    </row>
    <row r="78" spans="1:12" ht="12.75" customHeight="1" x14ac:dyDescent="0.25">
      <c r="A78" s="719" t="s">
        <v>217</v>
      </c>
      <c r="B78" s="720"/>
      <c r="C78" s="720"/>
      <c r="D78" s="720"/>
      <c r="E78" s="716"/>
      <c r="F78" s="716"/>
      <c r="G78" s="716"/>
      <c r="H78" s="716"/>
      <c r="I78" s="716"/>
      <c r="J78" s="716"/>
      <c r="K78" s="717"/>
      <c r="L78" s="717"/>
    </row>
    <row r="79" spans="1:12" ht="12.75" customHeight="1" x14ac:dyDescent="0.25">
      <c r="A79" s="721" t="s">
        <v>206</v>
      </c>
      <c r="B79" s="720"/>
      <c r="C79" s="720"/>
      <c r="D79" s="720"/>
      <c r="E79" s="716"/>
      <c r="F79" s="716"/>
      <c r="G79" s="716"/>
      <c r="H79" s="716"/>
      <c r="I79" s="716"/>
      <c r="J79" s="716"/>
      <c r="K79" s="717"/>
      <c r="L79" s="717"/>
    </row>
    <row r="80" spans="1:12" ht="12.75" x14ac:dyDescent="0.2">
      <c r="A80" s="746" t="s">
        <v>218</v>
      </c>
      <c r="B80" s="747"/>
      <c r="C80" s="747"/>
      <c r="D80" s="747"/>
      <c r="E80" s="747"/>
      <c r="F80" s="747"/>
      <c r="G80" s="747"/>
      <c r="H80" s="747"/>
      <c r="I80" s="747"/>
      <c r="J80" s="747"/>
      <c r="K80" s="747"/>
      <c r="L80" s="748"/>
    </row>
    <row r="81" spans="1:12" ht="12.75" x14ac:dyDescent="0.2">
      <c r="A81" s="749" t="s">
        <v>107</v>
      </c>
      <c r="B81" s="750"/>
      <c r="C81" s="750"/>
      <c r="D81" s="750"/>
      <c r="E81" s="751">
        <f>$L$1-3</f>
        <v>2017</v>
      </c>
      <c r="F81" s="751"/>
      <c r="G81" s="751">
        <f>$L$1-2</f>
        <v>2018</v>
      </c>
      <c r="H81" s="751"/>
      <c r="I81" s="751">
        <f>$L$1-1</f>
        <v>2019</v>
      </c>
      <c r="J81" s="751"/>
      <c r="K81" s="751">
        <f>$L$1</f>
        <v>2020</v>
      </c>
      <c r="L81" s="752"/>
    </row>
    <row r="82" spans="1:12" ht="12.75" customHeight="1" x14ac:dyDescent="0.25">
      <c r="A82" s="714" t="s">
        <v>219</v>
      </c>
      <c r="B82" s="715"/>
      <c r="C82" s="715"/>
      <c r="D82" s="715"/>
      <c r="E82" s="753">
        <f>(E8+E10)/Caratteristiche!G5</f>
        <v>734.93091557223272</v>
      </c>
      <c r="F82" s="754"/>
      <c r="G82" s="753">
        <f>(G8+G10)/Caratteristiche!I5</f>
        <v>712.81813483146061</v>
      </c>
      <c r="H82" s="754"/>
      <c r="I82" s="753">
        <f>(I8+I10)/Caratteristiche!K5</f>
        <v>694.93630573248413</v>
      </c>
      <c r="J82" s="754"/>
      <c r="K82" s="755">
        <f>(K8+K10)/Caratteristiche!M5</f>
        <v>645.12040893600908</v>
      </c>
      <c r="L82" s="756"/>
    </row>
    <row r="83" spans="1:12" ht="12.75" customHeight="1" x14ac:dyDescent="0.25">
      <c r="A83" s="719" t="s">
        <v>205</v>
      </c>
      <c r="B83" s="720"/>
      <c r="C83" s="720"/>
      <c r="D83" s="720"/>
      <c r="E83" s="753"/>
      <c r="F83" s="754"/>
      <c r="G83" s="753"/>
      <c r="H83" s="754"/>
      <c r="I83" s="753"/>
      <c r="J83" s="754"/>
      <c r="K83" s="755"/>
      <c r="L83" s="756"/>
    </row>
    <row r="84" spans="1:12" ht="12.75" customHeight="1" x14ac:dyDescent="0.25">
      <c r="A84" s="721" t="s">
        <v>220</v>
      </c>
      <c r="B84" s="720"/>
      <c r="C84" s="720"/>
      <c r="D84" s="720"/>
      <c r="E84" s="753"/>
      <c r="F84" s="754"/>
      <c r="G84" s="753"/>
      <c r="H84" s="754"/>
      <c r="I84" s="753"/>
      <c r="J84" s="754"/>
      <c r="K84" s="755"/>
      <c r="L84" s="756"/>
    </row>
    <row r="85" spans="1:12" ht="12.75" customHeight="1" x14ac:dyDescent="0.25">
      <c r="A85" s="714" t="s">
        <v>221</v>
      </c>
      <c r="B85" s="715"/>
      <c r="C85" s="715"/>
      <c r="D85" s="715"/>
      <c r="E85" s="753">
        <f>E8/Caratteristiche!G5</f>
        <v>620.22346341463413</v>
      </c>
      <c r="F85" s="754"/>
      <c r="G85" s="753">
        <f>G8/Caratteristiche!I5</f>
        <v>602.983606741573</v>
      </c>
      <c r="H85" s="754"/>
      <c r="I85" s="753">
        <f>I8/Caratteristiche!K5</f>
        <v>601.77219932559012</v>
      </c>
      <c r="J85" s="754"/>
      <c r="K85" s="755">
        <f>K8/Caratteristiche!M5</f>
        <v>553.17304051495648</v>
      </c>
      <c r="L85" s="756"/>
    </row>
    <row r="86" spans="1:12" ht="12.75" customHeight="1" x14ac:dyDescent="0.25">
      <c r="A86" s="719" t="s">
        <v>208</v>
      </c>
      <c r="B86" s="720"/>
      <c r="C86" s="720"/>
      <c r="D86" s="720"/>
      <c r="E86" s="753"/>
      <c r="F86" s="754"/>
      <c r="G86" s="753"/>
      <c r="H86" s="754"/>
      <c r="I86" s="753"/>
      <c r="J86" s="754"/>
      <c r="K86" s="755"/>
      <c r="L86" s="756"/>
    </row>
    <row r="87" spans="1:12" ht="12.75" customHeight="1" x14ac:dyDescent="0.25">
      <c r="A87" s="721" t="s">
        <v>220</v>
      </c>
      <c r="B87" s="720"/>
      <c r="C87" s="720"/>
      <c r="D87" s="720"/>
      <c r="E87" s="753"/>
      <c r="F87" s="754"/>
      <c r="G87" s="753"/>
      <c r="H87" s="754"/>
      <c r="I87" s="753"/>
      <c r="J87" s="754"/>
      <c r="K87" s="755"/>
      <c r="L87" s="756"/>
    </row>
    <row r="88" spans="1:12" ht="12.75" customHeight="1" x14ac:dyDescent="0.25">
      <c r="A88" s="714" t="s">
        <v>222</v>
      </c>
      <c r="B88" s="715"/>
      <c r="C88" s="715"/>
      <c r="D88" s="715"/>
      <c r="E88" s="733">
        <f>(E52+E54)/Caratteristiche!G5</f>
        <v>13.118033771106941</v>
      </c>
      <c r="F88" s="734"/>
      <c r="G88" s="733">
        <f>(G52+I54)/Caratteristiche!I5</f>
        <v>13.503812734082397</v>
      </c>
      <c r="H88" s="734"/>
      <c r="I88" s="733">
        <f>(I52+I54)/Caratteristiche!K5</f>
        <v>13.098373922817533</v>
      </c>
      <c r="J88" s="734"/>
      <c r="K88" s="739">
        <f>(K52+K54)/Caratteristiche!M5</f>
        <v>12.855357819007951</v>
      </c>
      <c r="L88" s="740"/>
    </row>
    <row r="89" spans="1:12" ht="12.75" customHeight="1" x14ac:dyDescent="0.25">
      <c r="A89" s="719" t="s">
        <v>223</v>
      </c>
      <c r="B89" s="720"/>
      <c r="C89" s="720"/>
      <c r="D89" s="720"/>
      <c r="E89" s="735"/>
      <c r="F89" s="736"/>
      <c r="G89" s="735"/>
      <c r="H89" s="736"/>
      <c r="I89" s="735"/>
      <c r="J89" s="736"/>
      <c r="K89" s="741"/>
      <c r="L89" s="742"/>
    </row>
    <row r="90" spans="1:12" ht="12.75" customHeight="1" x14ac:dyDescent="0.25">
      <c r="A90" s="721" t="s">
        <v>220</v>
      </c>
      <c r="B90" s="720"/>
      <c r="C90" s="720"/>
      <c r="D90" s="720"/>
      <c r="E90" s="737"/>
      <c r="F90" s="738"/>
      <c r="G90" s="737"/>
      <c r="H90" s="738"/>
      <c r="I90" s="737"/>
      <c r="J90" s="738"/>
      <c r="K90" s="743"/>
      <c r="L90" s="744"/>
    </row>
    <row r="91" spans="1:12" ht="12.75" customHeight="1" x14ac:dyDescent="0.25">
      <c r="A91" s="714" t="s">
        <v>224</v>
      </c>
      <c r="B91" s="715"/>
      <c r="C91" s="715"/>
      <c r="D91" s="715"/>
      <c r="E91" s="733">
        <f>E51/Caratteristiche!G5</f>
        <v>13.458322701688555</v>
      </c>
      <c r="F91" s="734"/>
      <c r="G91" s="733">
        <f>G51/Caratteristiche!I5</f>
        <v>15.392086142322098</v>
      </c>
      <c r="H91" s="734"/>
      <c r="I91" s="733">
        <f>I51/Caratteristiche!K5</f>
        <v>11.651599850131134</v>
      </c>
      <c r="J91" s="734"/>
      <c r="K91" s="739">
        <f>K51/Caratteristiche!M5</f>
        <v>11.056418023475956</v>
      </c>
      <c r="L91" s="740"/>
    </row>
    <row r="92" spans="1:12" ht="12.75" customHeight="1" x14ac:dyDescent="0.25">
      <c r="A92" s="719" t="s">
        <v>210</v>
      </c>
      <c r="B92" s="720"/>
      <c r="C92" s="720"/>
      <c r="D92" s="720"/>
      <c r="E92" s="735"/>
      <c r="F92" s="736"/>
      <c r="G92" s="735"/>
      <c r="H92" s="736"/>
      <c r="I92" s="735"/>
      <c r="J92" s="736"/>
      <c r="K92" s="741"/>
      <c r="L92" s="742"/>
    </row>
    <row r="93" spans="1:12" ht="13.5" customHeight="1" x14ac:dyDescent="0.25">
      <c r="A93" s="745" t="s">
        <v>220</v>
      </c>
      <c r="B93" s="715"/>
      <c r="C93" s="715"/>
      <c r="D93" s="715"/>
      <c r="E93" s="737"/>
      <c r="F93" s="738"/>
      <c r="G93" s="737"/>
      <c r="H93" s="738"/>
      <c r="I93" s="737"/>
      <c r="J93" s="738"/>
      <c r="K93" s="743"/>
      <c r="L93" s="744"/>
    </row>
    <row r="94" spans="1:12" x14ac:dyDescent="0.25">
      <c r="A94" s="746" t="s">
        <v>225</v>
      </c>
      <c r="B94" s="747"/>
      <c r="C94" s="747"/>
      <c r="D94" s="747"/>
      <c r="E94" s="747"/>
      <c r="F94" s="747"/>
      <c r="G94" s="747"/>
      <c r="H94" s="747"/>
      <c r="I94" s="747"/>
      <c r="J94" s="747"/>
      <c r="K94" s="747"/>
      <c r="L94" s="748"/>
    </row>
    <row r="95" spans="1:12" x14ac:dyDescent="0.25">
      <c r="A95" s="749" t="s">
        <v>107</v>
      </c>
      <c r="B95" s="750"/>
      <c r="C95" s="750"/>
      <c r="D95" s="750"/>
      <c r="E95" s="751">
        <f>$L$1-3</f>
        <v>2017</v>
      </c>
      <c r="F95" s="751"/>
      <c r="G95" s="751">
        <f>$L$1-2</f>
        <v>2018</v>
      </c>
      <c r="H95" s="751"/>
      <c r="I95" s="751">
        <f>$L$1-1</f>
        <v>2019</v>
      </c>
      <c r="J95" s="751"/>
      <c r="K95" s="751">
        <f>$L$1</f>
        <v>2020</v>
      </c>
      <c r="L95" s="752"/>
    </row>
    <row r="96" spans="1:12" ht="12.75" customHeight="1" x14ac:dyDescent="0.25">
      <c r="A96" s="714" t="s">
        <v>226</v>
      </c>
      <c r="B96" s="715"/>
      <c r="C96" s="715"/>
      <c r="D96" s="715"/>
      <c r="E96" s="716">
        <f>E38/E15</f>
        <v>0.18988415316409618</v>
      </c>
      <c r="F96" s="716"/>
      <c r="G96" s="716">
        <f>G38/G15</f>
        <v>0.16504331180551021</v>
      </c>
      <c r="H96" s="716"/>
      <c r="I96" s="716">
        <f>I38/I15</f>
        <v>0.24080520432966751</v>
      </c>
      <c r="J96" s="716"/>
      <c r="K96" s="717">
        <f>K38/K15</f>
        <v>0.17056878861538849</v>
      </c>
      <c r="L96" s="718"/>
    </row>
    <row r="97" spans="1:12" ht="12.75" customHeight="1" x14ac:dyDescent="0.25">
      <c r="A97" s="719" t="s">
        <v>227</v>
      </c>
      <c r="B97" s="720"/>
      <c r="C97" s="720"/>
      <c r="D97" s="720"/>
      <c r="E97" s="716"/>
      <c r="F97" s="716"/>
      <c r="G97" s="716"/>
      <c r="H97" s="716"/>
      <c r="I97" s="716"/>
      <c r="J97" s="716"/>
      <c r="K97" s="717"/>
      <c r="L97" s="718"/>
    </row>
    <row r="98" spans="1:12" ht="12.75" customHeight="1" x14ac:dyDescent="0.25">
      <c r="A98" s="721" t="s">
        <v>228</v>
      </c>
      <c r="B98" s="720"/>
      <c r="C98" s="720"/>
      <c r="D98" s="720"/>
      <c r="E98" s="716"/>
      <c r="F98" s="716"/>
      <c r="G98" s="716"/>
      <c r="H98" s="716"/>
      <c r="I98" s="716"/>
      <c r="J98" s="716"/>
      <c r="K98" s="717"/>
      <c r="L98" s="718"/>
    </row>
    <row r="99" spans="1:12" ht="12.75" customHeight="1" x14ac:dyDescent="0.25">
      <c r="A99" s="714" t="s">
        <v>229</v>
      </c>
      <c r="B99" s="715"/>
      <c r="C99" s="715"/>
      <c r="D99" s="715"/>
      <c r="E99" s="716">
        <f>E47/E27</f>
        <v>0.26919851783409365</v>
      </c>
      <c r="F99" s="716"/>
      <c r="G99" s="716">
        <f>G47/G27</f>
        <v>0.11076267444263713</v>
      </c>
      <c r="H99" s="716"/>
      <c r="I99" s="716">
        <f>I47/I27</f>
        <v>0.14491180182301935</v>
      </c>
      <c r="J99" s="716"/>
      <c r="K99" s="717">
        <f>K47/K27</f>
        <v>0.1345619696029709</v>
      </c>
      <c r="L99" s="718"/>
    </row>
    <row r="100" spans="1:12" ht="12.75" customHeight="1" x14ac:dyDescent="0.25">
      <c r="A100" s="719" t="s">
        <v>230</v>
      </c>
      <c r="B100" s="720"/>
      <c r="C100" s="720"/>
      <c r="D100" s="720"/>
      <c r="E100" s="716"/>
      <c r="F100" s="716"/>
      <c r="G100" s="716"/>
      <c r="H100" s="716"/>
      <c r="I100" s="716"/>
      <c r="J100" s="716"/>
      <c r="K100" s="717"/>
      <c r="L100" s="718"/>
    </row>
    <row r="101" spans="1:12" ht="12.75" customHeight="1" x14ac:dyDescent="0.25">
      <c r="A101" s="721" t="s">
        <v>231</v>
      </c>
      <c r="B101" s="720"/>
      <c r="C101" s="720"/>
      <c r="D101" s="720"/>
      <c r="E101" s="716"/>
      <c r="F101" s="716"/>
      <c r="G101" s="716"/>
      <c r="H101" s="716"/>
      <c r="I101" s="716"/>
      <c r="J101" s="716"/>
      <c r="K101" s="717"/>
      <c r="L101" s="718"/>
    </row>
    <row r="102" spans="1:12" ht="12.75" customHeight="1" x14ac:dyDescent="0.25">
      <c r="A102" s="714" t="s">
        <v>232</v>
      </c>
      <c r="B102" s="715"/>
      <c r="C102" s="715"/>
      <c r="D102" s="715"/>
      <c r="E102" s="716">
        <f>(F8+F10)/(E8+E10)</f>
        <v>0.87324320700787073</v>
      </c>
      <c r="F102" s="716"/>
      <c r="G102" s="716">
        <f>(H8+H10)/(G8+G10)</f>
        <v>0.96943492875107184</v>
      </c>
      <c r="H102" s="716"/>
      <c r="I102" s="716">
        <f>(J8+J10)/(I8+I10)</f>
        <v>1.0245819003280703</v>
      </c>
      <c r="J102" s="716"/>
      <c r="K102" s="727">
        <f>(L8+L10)/(K8+K10)</f>
        <v>0.94492648918893063</v>
      </c>
      <c r="L102" s="728"/>
    </row>
    <row r="103" spans="1:12" ht="12.75" customHeight="1" x14ac:dyDescent="0.25">
      <c r="A103" s="719" t="s">
        <v>233</v>
      </c>
      <c r="B103" s="720"/>
      <c r="C103" s="720"/>
      <c r="D103" s="720"/>
      <c r="E103" s="716"/>
      <c r="F103" s="716"/>
      <c r="G103" s="716"/>
      <c r="H103" s="716"/>
      <c r="I103" s="716"/>
      <c r="J103" s="716"/>
      <c r="K103" s="729"/>
      <c r="L103" s="730"/>
    </row>
    <row r="104" spans="1:12" ht="12.75" customHeight="1" x14ac:dyDescent="0.25">
      <c r="A104" s="721" t="s">
        <v>234</v>
      </c>
      <c r="B104" s="720"/>
      <c r="C104" s="720"/>
      <c r="D104" s="720"/>
      <c r="E104" s="716"/>
      <c r="F104" s="716"/>
      <c r="G104" s="716"/>
      <c r="H104" s="716"/>
      <c r="I104" s="716"/>
      <c r="J104" s="716"/>
      <c r="K104" s="731"/>
      <c r="L104" s="732"/>
    </row>
    <row r="105" spans="1:12" ht="13.2" customHeight="1" x14ac:dyDescent="0.25">
      <c r="A105" s="714" t="s">
        <v>235</v>
      </c>
      <c r="B105" s="715"/>
      <c r="C105" s="715"/>
      <c r="D105" s="715"/>
      <c r="E105" s="716">
        <f>(F21)/(E21)</f>
        <v>0.89335046459289735</v>
      </c>
      <c r="F105" s="716"/>
      <c r="G105" s="716">
        <f>H21/G21</f>
        <v>0.86050697532555831</v>
      </c>
      <c r="H105" s="716"/>
      <c r="I105" s="716">
        <f>(J21)/(I21)</f>
        <v>0.7303603295363047</v>
      </c>
      <c r="J105" s="716"/>
      <c r="K105" s="717">
        <f>(L21)/(K21)</f>
        <v>0.70687125325320488</v>
      </c>
      <c r="L105" s="717"/>
    </row>
    <row r="106" spans="1:12" ht="13.2" customHeight="1" x14ac:dyDescent="0.25">
      <c r="A106" s="719" t="s">
        <v>236</v>
      </c>
      <c r="B106" s="720"/>
      <c r="C106" s="720"/>
      <c r="D106" s="720"/>
      <c r="E106" s="716"/>
      <c r="F106" s="716"/>
      <c r="G106" s="716"/>
      <c r="H106" s="716"/>
      <c r="I106" s="716"/>
      <c r="J106" s="716"/>
      <c r="K106" s="717"/>
      <c r="L106" s="717"/>
    </row>
    <row r="107" spans="1:12" ht="13.95" customHeight="1" thickBot="1" x14ac:dyDescent="0.3">
      <c r="A107" s="725" t="s">
        <v>237</v>
      </c>
      <c r="B107" s="726"/>
      <c r="C107" s="726"/>
      <c r="D107" s="726"/>
      <c r="E107" s="723"/>
      <c r="F107" s="723"/>
      <c r="G107" s="723"/>
      <c r="H107" s="723"/>
      <c r="I107" s="723"/>
      <c r="J107" s="723"/>
      <c r="K107" s="724"/>
      <c r="L107" s="724"/>
    </row>
    <row r="109" spans="1:12" ht="3" customHeight="1" x14ac:dyDescent="0.25"/>
    <row r="110" spans="1:12" x14ac:dyDescent="0.25">
      <c r="A110" s="620"/>
      <c r="B110" s="620"/>
      <c r="C110" s="620"/>
      <c r="D110" s="620"/>
      <c r="E110" s="722"/>
      <c r="F110" s="722"/>
      <c r="G110" s="722"/>
      <c r="H110" s="722"/>
      <c r="I110" s="722"/>
      <c r="J110" s="722"/>
      <c r="K110" s="722"/>
      <c r="L110" s="722"/>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4">
    <mergeCell ref="A15:D15"/>
    <mergeCell ref="A18:L18"/>
    <mergeCell ref="A19:D20"/>
    <mergeCell ref="E19:F19"/>
    <mergeCell ref="G19:H19"/>
    <mergeCell ref="I19:J19"/>
    <mergeCell ref="A1:J1"/>
    <mergeCell ref="A2:L2"/>
    <mergeCell ref="A3:L3"/>
    <mergeCell ref="A4:D5"/>
    <mergeCell ref="E4:F4"/>
    <mergeCell ref="G4:H4"/>
    <mergeCell ref="I4:J4"/>
    <mergeCell ref="K4:L4"/>
    <mergeCell ref="K19:L19"/>
    <mergeCell ref="A10:D10"/>
    <mergeCell ref="A11:D11"/>
    <mergeCell ref="A13:D13"/>
    <mergeCell ref="A14:D14"/>
    <mergeCell ref="A6:D6"/>
    <mergeCell ref="A7:D7"/>
    <mergeCell ref="A8:D8"/>
    <mergeCell ref="A9:D9"/>
    <mergeCell ref="A16:D16"/>
    <mergeCell ref="A25:D25"/>
    <mergeCell ref="A26:D26"/>
    <mergeCell ref="A27:D27"/>
    <mergeCell ref="A29:L29"/>
    <mergeCell ref="B34:D34"/>
    <mergeCell ref="A21:D21"/>
    <mergeCell ref="A22:D22"/>
    <mergeCell ref="A23:D23"/>
    <mergeCell ref="A24:D24"/>
    <mergeCell ref="B35:D35"/>
    <mergeCell ref="B36:D36"/>
    <mergeCell ref="B37:D37"/>
    <mergeCell ref="I30:J30"/>
    <mergeCell ref="K30:L30"/>
    <mergeCell ref="B32:D32"/>
    <mergeCell ref="B33:D33"/>
    <mergeCell ref="K39:L39"/>
    <mergeCell ref="B41:D41"/>
    <mergeCell ref="A38:D38"/>
    <mergeCell ref="A39:A40"/>
    <mergeCell ref="B39:D40"/>
    <mergeCell ref="E39:F39"/>
    <mergeCell ref="A30:A31"/>
    <mergeCell ref="B30:D31"/>
    <mergeCell ref="E30:F30"/>
    <mergeCell ref="G30:H30"/>
    <mergeCell ref="B42:D42"/>
    <mergeCell ref="B43:D43"/>
    <mergeCell ref="B44:D44"/>
    <mergeCell ref="B45:D45"/>
    <mergeCell ref="G39:H39"/>
    <mergeCell ref="I39:J39"/>
    <mergeCell ref="B46:D46"/>
    <mergeCell ref="A47:D47"/>
    <mergeCell ref="A49:L49"/>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K53:L53"/>
    <mergeCell ref="A54:D54"/>
    <mergeCell ref="E54:F54"/>
    <mergeCell ref="I53:J53"/>
    <mergeCell ref="I54:J54"/>
    <mergeCell ref="K54:L54"/>
    <mergeCell ref="A53:D53"/>
    <mergeCell ref="E53:F53"/>
    <mergeCell ref="G53:H53"/>
    <mergeCell ref="G54:H54"/>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A63:D63"/>
    <mergeCell ref="E63:F65"/>
    <mergeCell ref="G63:H65"/>
    <mergeCell ref="I63:J65"/>
    <mergeCell ref="K63:L65"/>
    <mergeCell ref="A64:D64"/>
    <mergeCell ref="A65:D65"/>
    <mergeCell ref="K66:L68"/>
    <mergeCell ref="A67:D67"/>
    <mergeCell ref="A68:D68"/>
    <mergeCell ref="A69:L69"/>
    <mergeCell ref="A66:D66"/>
    <mergeCell ref="E66:F68"/>
    <mergeCell ref="G66:H68"/>
    <mergeCell ref="I66:J68"/>
    <mergeCell ref="A72:D72"/>
    <mergeCell ref="A73:D73"/>
    <mergeCell ref="A70:D70"/>
    <mergeCell ref="E70:F70"/>
    <mergeCell ref="G70:H70"/>
    <mergeCell ref="I70:J70"/>
    <mergeCell ref="A74:D74"/>
    <mergeCell ref="E74:F76"/>
    <mergeCell ref="G74:H76"/>
    <mergeCell ref="I74:J76"/>
    <mergeCell ref="K70:L70"/>
    <mergeCell ref="A71:D71"/>
    <mergeCell ref="E71:F73"/>
    <mergeCell ref="G71:H73"/>
    <mergeCell ref="I71:J73"/>
    <mergeCell ref="K71:L73"/>
    <mergeCell ref="K74:L76"/>
    <mergeCell ref="A75:D75"/>
    <mergeCell ref="A76:D76"/>
    <mergeCell ref="A77:D77"/>
    <mergeCell ref="E77:F79"/>
    <mergeCell ref="G77:H79"/>
    <mergeCell ref="I77:J79"/>
    <mergeCell ref="K77:L79"/>
    <mergeCell ref="A78:D78"/>
    <mergeCell ref="A79:D79"/>
    <mergeCell ref="A80:L80"/>
    <mergeCell ref="A81:D81"/>
    <mergeCell ref="E81:F81"/>
    <mergeCell ref="G81:H81"/>
    <mergeCell ref="I81:J81"/>
    <mergeCell ref="K81:L81"/>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A12:D12"/>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 ref="A91:D91"/>
  </mergeCells>
  <phoneticPr fontId="25" type="noConversion"/>
  <printOptions horizontalCentered="1" verticalCentered="1"/>
  <pageMargins left="0.19685039370078741" right="0.19685039370078741" top="0.6692913385826772" bottom="0.39370078740157483" header="0.51181102362204722" footer="0.51181102362204722"/>
  <pageSetup paperSize="9" scale="69" fitToHeight="0"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2"/>
  <sheetViews>
    <sheetView zoomScale="90" zoomScaleNormal="90" zoomScaleSheetLayoutView="100" zoomScalePageLayoutView="60" workbookViewId="0">
      <pane ySplit="1" topLeftCell="A77" activePane="bottomLeft" state="frozen"/>
      <selection pane="bottomLeft" activeCell="G93" sqref="G93"/>
    </sheetView>
  </sheetViews>
  <sheetFormatPr defaultColWidth="8.88671875" defaultRowHeight="14.4" x14ac:dyDescent="0.3"/>
  <cols>
    <col min="1" max="1" width="3.6640625" style="99" customWidth="1"/>
    <col min="2" max="2" width="17.88671875" style="99" customWidth="1"/>
    <col min="3" max="3" width="9.5546875" style="100" bestFit="1" customWidth="1"/>
    <col min="4" max="4" width="25.88671875" style="99" customWidth="1"/>
    <col min="5" max="5" width="22.109375" style="99" customWidth="1"/>
    <col min="6" max="6" width="25.88671875" style="99" customWidth="1"/>
    <col min="7" max="7" width="16.109375" style="372" customWidth="1"/>
    <col min="8" max="8" width="17.5546875" style="372" customWidth="1"/>
    <col min="9" max="9" width="17" style="99" customWidth="1"/>
    <col min="10" max="10" width="15.5546875" style="99" customWidth="1"/>
    <col min="11" max="11" width="17.88671875" style="99" customWidth="1"/>
    <col min="12" max="12" width="17.6640625" style="461" customWidth="1"/>
    <col min="13" max="13" width="18.88671875" style="370" customWidth="1"/>
    <col min="14" max="14" width="16" style="99" customWidth="1"/>
    <col min="15" max="15" width="19" style="99" customWidth="1"/>
    <col min="16" max="16" width="12.6640625" style="99" customWidth="1"/>
    <col min="17" max="17" width="16.44140625" style="99" customWidth="1"/>
    <col min="18" max="18" width="17.109375" style="99" customWidth="1"/>
    <col min="19" max="19" width="12.88671875" style="99" customWidth="1"/>
    <col min="20" max="16384" width="8.88671875" style="99"/>
  </cols>
  <sheetData>
    <row r="1" spans="1:19" ht="60" customHeight="1" thickBot="1" x14ac:dyDescent="0.3">
      <c r="G1" s="375" t="s">
        <v>475</v>
      </c>
      <c r="H1" s="491">
        <v>2641</v>
      </c>
      <c r="J1" s="375" t="s">
        <v>474</v>
      </c>
      <c r="K1" s="491">
        <v>2614</v>
      </c>
      <c r="N1" s="376" t="s">
        <v>476</v>
      </c>
      <c r="O1" s="492">
        <v>2614</v>
      </c>
      <c r="P1" s="101"/>
      <c r="Q1" s="377" t="s">
        <v>477</v>
      </c>
      <c r="R1" s="493">
        <v>2614</v>
      </c>
    </row>
    <row r="2" spans="1:19" s="113" customFormat="1" ht="59.25" customHeight="1" thickBot="1" x14ac:dyDescent="0.3">
      <c r="A2" s="829" t="s">
        <v>59</v>
      </c>
      <c r="B2" s="830"/>
      <c r="C2" s="102" t="s">
        <v>58</v>
      </c>
      <c r="D2" s="102" t="s">
        <v>60</v>
      </c>
      <c r="E2" s="102" t="s">
        <v>107</v>
      </c>
      <c r="F2" s="487" t="s">
        <v>63</v>
      </c>
      <c r="G2" s="488" t="s">
        <v>330</v>
      </c>
      <c r="H2" s="489" t="s">
        <v>331</v>
      </c>
      <c r="I2" s="490" t="s">
        <v>385</v>
      </c>
      <c r="J2" s="105" t="s">
        <v>330</v>
      </c>
      <c r="K2" s="103" t="s">
        <v>331</v>
      </c>
      <c r="L2" s="106" t="s">
        <v>106</v>
      </c>
      <c r="M2" s="104" t="s">
        <v>363</v>
      </c>
      <c r="N2" s="107" t="s">
        <v>330</v>
      </c>
      <c r="O2" s="108" t="s">
        <v>331</v>
      </c>
      <c r="P2" s="109">
        <v>2021</v>
      </c>
      <c r="Q2" s="110" t="s">
        <v>330</v>
      </c>
      <c r="R2" s="111" t="s">
        <v>331</v>
      </c>
      <c r="S2" s="112">
        <v>2022</v>
      </c>
    </row>
    <row r="3" spans="1:19" ht="33" customHeight="1" x14ac:dyDescent="0.3">
      <c r="A3" s="818">
        <v>1</v>
      </c>
      <c r="B3" s="821" t="s">
        <v>3</v>
      </c>
      <c r="C3" s="114">
        <v>1</v>
      </c>
      <c r="D3" s="115" t="s">
        <v>16</v>
      </c>
      <c r="E3" s="116" t="s">
        <v>62</v>
      </c>
      <c r="F3" s="116" t="s">
        <v>61</v>
      </c>
      <c r="G3" s="117">
        <v>26410</v>
      </c>
      <c r="H3" s="118">
        <f>$H$1</f>
        <v>2641</v>
      </c>
      <c r="I3" s="119">
        <f>G3/H3</f>
        <v>10</v>
      </c>
      <c r="J3" s="120">
        <v>27723.94</v>
      </c>
      <c r="K3" s="118">
        <f>K1</f>
        <v>2614</v>
      </c>
      <c r="L3" s="432">
        <f>J3/K3</f>
        <v>10.605944912012241</v>
      </c>
      <c r="M3" s="463">
        <f>L3-I3</f>
        <v>0.60594491201224088</v>
      </c>
      <c r="N3" s="121">
        <v>25945</v>
      </c>
      <c r="O3" s="122">
        <f>$O$1</f>
        <v>2614</v>
      </c>
      <c r="P3" s="123">
        <f>N3/O3</f>
        <v>9.9254016832440701</v>
      </c>
      <c r="Q3" s="124">
        <v>25945</v>
      </c>
      <c r="R3" s="125">
        <f>$R$1</f>
        <v>2614</v>
      </c>
      <c r="S3" s="126">
        <f>Q3/R3</f>
        <v>9.9254016832440701</v>
      </c>
    </row>
    <row r="4" spans="1:19" ht="33.75" customHeight="1" x14ac:dyDescent="0.3">
      <c r="A4" s="819"/>
      <c r="B4" s="822"/>
      <c r="C4" s="127">
        <v>2</v>
      </c>
      <c r="D4" s="128" t="s">
        <v>17</v>
      </c>
      <c r="E4" s="129" t="s">
        <v>62</v>
      </c>
      <c r="F4" s="129" t="s">
        <v>61</v>
      </c>
      <c r="G4" s="130">
        <v>136095</v>
      </c>
      <c r="H4" s="131">
        <f>$H$1</f>
        <v>2641</v>
      </c>
      <c r="I4" s="132">
        <f t="shared" ref="I4:I18" si="0">G4/H4</f>
        <v>51.531616811813706</v>
      </c>
      <c r="J4" s="133">
        <v>133236.91</v>
      </c>
      <c r="K4" s="131">
        <f>K1</f>
        <v>2614</v>
      </c>
      <c r="L4" s="433">
        <f t="shared" ref="L4:L8" si="1">J4/K4</f>
        <v>50.970508798775825</v>
      </c>
      <c r="M4" s="464">
        <f t="shared" ref="M4:M15" si="2">L4-I4</f>
        <v>-0.56110801303788094</v>
      </c>
      <c r="N4" s="135">
        <v>136150</v>
      </c>
      <c r="O4" s="136">
        <f>$O$1</f>
        <v>2614</v>
      </c>
      <c r="P4" s="137">
        <f t="shared" ref="P4:P8" si="3">N4/O4</f>
        <v>52.0849273144606</v>
      </c>
      <c r="Q4" s="138">
        <v>136150</v>
      </c>
      <c r="R4" s="139">
        <f>$R$1</f>
        <v>2614</v>
      </c>
      <c r="S4" s="140">
        <f t="shared" ref="S4:S43" si="4">Q4/R4</f>
        <v>52.0849273144606</v>
      </c>
    </row>
    <row r="5" spans="1:19" ht="59.25" customHeight="1" x14ac:dyDescent="0.3">
      <c r="A5" s="819"/>
      <c r="B5" s="822"/>
      <c r="C5" s="127">
        <v>3</v>
      </c>
      <c r="D5" s="129" t="s">
        <v>18</v>
      </c>
      <c r="E5" s="129" t="s">
        <v>62</v>
      </c>
      <c r="F5" s="129" t="s">
        <v>61</v>
      </c>
      <c r="G5" s="130">
        <v>77815</v>
      </c>
      <c r="H5" s="131">
        <f>$H$1</f>
        <v>2641</v>
      </c>
      <c r="I5" s="132">
        <f t="shared" si="0"/>
        <v>29.464218099204846</v>
      </c>
      <c r="J5" s="133">
        <v>75081.53</v>
      </c>
      <c r="K5" s="131">
        <f>K1</f>
        <v>2614</v>
      </c>
      <c r="L5" s="433">
        <f t="shared" si="1"/>
        <v>28.722850038255547</v>
      </c>
      <c r="M5" s="464">
        <f t="shared" si="2"/>
        <v>-0.74136806094929852</v>
      </c>
      <c r="N5" s="135">
        <v>77665</v>
      </c>
      <c r="O5" s="136">
        <f>$O$1</f>
        <v>2614</v>
      </c>
      <c r="P5" s="137">
        <f t="shared" si="3"/>
        <v>29.711170619739864</v>
      </c>
      <c r="Q5" s="138">
        <v>77665</v>
      </c>
      <c r="R5" s="139">
        <f>$R$1</f>
        <v>2614</v>
      </c>
      <c r="S5" s="140">
        <f t="shared" si="4"/>
        <v>29.711170619739864</v>
      </c>
    </row>
    <row r="6" spans="1:19" ht="28.8" x14ac:dyDescent="0.3">
      <c r="A6" s="819"/>
      <c r="B6" s="822"/>
      <c r="C6" s="801">
        <v>4</v>
      </c>
      <c r="D6" s="803" t="s">
        <v>19</v>
      </c>
      <c r="E6" s="129" t="s">
        <v>62</v>
      </c>
      <c r="F6" s="129" t="s">
        <v>61</v>
      </c>
      <c r="G6" s="130">
        <v>42850</v>
      </c>
      <c r="H6" s="131">
        <f>$H$1</f>
        <v>2641</v>
      </c>
      <c r="I6" s="132">
        <f t="shared" si="0"/>
        <v>16.224914804998107</v>
      </c>
      <c r="J6" s="133">
        <v>42747.839999999997</v>
      </c>
      <c r="K6" s="131">
        <f>K1</f>
        <v>2614</v>
      </c>
      <c r="L6" s="433">
        <f t="shared" si="1"/>
        <v>16.353420045906656</v>
      </c>
      <c r="M6" s="464">
        <f t="shared" si="2"/>
        <v>0.12850524090854876</v>
      </c>
      <c r="N6" s="135">
        <v>43450</v>
      </c>
      <c r="O6" s="136">
        <f>$O$1</f>
        <v>2614</v>
      </c>
      <c r="P6" s="137">
        <f t="shared" si="3"/>
        <v>16.62203519510329</v>
      </c>
      <c r="Q6" s="138">
        <v>43450</v>
      </c>
      <c r="R6" s="139">
        <f>$R$1</f>
        <v>2614</v>
      </c>
      <c r="S6" s="140">
        <f t="shared" si="4"/>
        <v>16.62203519510329</v>
      </c>
    </row>
    <row r="7" spans="1:19" ht="29.25" customHeight="1" x14ac:dyDescent="0.3">
      <c r="A7" s="819"/>
      <c r="B7" s="822"/>
      <c r="C7" s="801"/>
      <c r="D7" s="803"/>
      <c r="E7" s="129" t="s">
        <v>64</v>
      </c>
      <c r="F7" s="129" t="s">
        <v>386</v>
      </c>
      <c r="G7" s="141">
        <v>1461315.2</v>
      </c>
      <c r="H7" s="134">
        <v>1826644</v>
      </c>
      <c r="I7" s="142">
        <f>(G7/H7)/100*100</f>
        <v>0.8</v>
      </c>
      <c r="J7" s="143">
        <v>1609930.79</v>
      </c>
      <c r="K7" s="134">
        <v>1850356.48</v>
      </c>
      <c r="L7" s="434">
        <f t="shared" si="1"/>
        <v>0.8700652049490486</v>
      </c>
      <c r="M7" s="465">
        <f t="shared" si="2"/>
        <v>7.0065204949048554E-2</v>
      </c>
      <c r="N7" s="135">
        <v>1443581.6</v>
      </c>
      <c r="O7" s="137">
        <v>1804477</v>
      </c>
      <c r="P7" s="144">
        <f t="shared" si="3"/>
        <v>0.8</v>
      </c>
      <c r="Q7" s="145">
        <v>1441928</v>
      </c>
      <c r="R7" s="146">
        <v>1802410</v>
      </c>
      <c r="S7" s="147">
        <f t="shared" si="4"/>
        <v>0.8</v>
      </c>
    </row>
    <row r="8" spans="1:19" ht="28.8" x14ac:dyDescent="0.3">
      <c r="A8" s="819"/>
      <c r="B8" s="822"/>
      <c r="C8" s="801">
        <v>5</v>
      </c>
      <c r="D8" s="803" t="s">
        <v>20</v>
      </c>
      <c r="E8" s="129" t="s">
        <v>62</v>
      </c>
      <c r="F8" s="129" t="s">
        <v>61</v>
      </c>
      <c r="G8" s="130">
        <v>31559.759999999998</v>
      </c>
      <c r="H8" s="131">
        <f>$H$1</f>
        <v>2641</v>
      </c>
      <c r="I8" s="132">
        <f t="shared" si="0"/>
        <v>11.949928057553956</v>
      </c>
      <c r="J8" s="148">
        <v>40698.17</v>
      </c>
      <c r="K8" s="131">
        <f>K1</f>
        <v>2614</v>
      </c>
      <c r="L8" s="433">
        <f t="shared" si="1"/>
        <v>15.569307574598316</v>
      </c>
      <c r="M8" s="466">
        <f t="shared" si="2"/>
        <v>3.6193795170443597</v>
      </c>
      <c r="N8" s="135">
        <v>22200</v>
      </c>
      <c r="O8" s="136">
        <f>$O$1</f>
        <v>2614</v>
      </c>
      <c r="P8" s="137">
        <f t="shared" si="3"/>
        <v>8.492731446059679</v>
      </c>
      <c r="Q8" s="138">
        <v>22200</v>
      </c>
      <c r="R8" s="139">
        <f>$R$1</f>
        <v>2614</v>
      </c>
      <c r="S8" s="140">
        <f t="shared" si="4"/>
        <v>8.492731446059679</v>
      </c>
    </row>
    <row r="9" spans="1:19" ht="66.75" customHeight="1" x14ac:dyDescent="0.3">
      <c r="A9" s="819"/>
      <c r="B9" s="822"/>
      <c r="C9" s="801"/>
      <c r="D9" s="803"/>
      <c r="E9" s="129" t="s">
        <v>65</v>
      </c>
      <c r="F9" s="129" t="s">
        <v>66</v>
      </c>
      <c r="G9" s="141">
        <v>26150</v>
      </c>
      <c r="H9" s="134">
        <f>G8</f>
        <v>31559.759999999998</v>
      </c>
      <c r="I9" s="150">
        <f>(G9/H9)/100*100</f>
        <v>0.8285867826624792</v>
      </c>
      <c r="J9" s="143">
        <v>50638.25</v>
      </c>
      <c r="K9" s="134">
        <f>J8</f>
        <v>40698.17</v>
      </c>
      <c r="L9" s="436">
        <f>(J9/K9)/100*100</f>
        <v>1.244238991581194</v>
      </c>
      <c r="M9" s="467">
        <f t="shared" si="2"/>
        <v>0.41565220891871479</v>
      </c>
      <c r="N9" s="151">
        <v>26200</v>
      </c>
      <c r="O9" s="152">
        <f>N8</f>
        <v>22200</v>
      </c>
      <c r="P9" s="144">
        <f>(N9/O9)/100*100</f>
        <v>1.1801801801801801</v>
      </c>
      <c r="Q9" s="153">
        <v>26300</v>
      </c>
      <c r="R9" s="154">
        <f>Q8</f>
        <v>22200</v>
      </c>
      <c r="S9" s="155">
        <f t="shared" si="4"/>
        <v>1.1846846846846846</v>
      </c>
    </row>
    <row r="10" spans="1:19" ht="28.8" x14ac:dyDescent="0.3">
      <c r="A10" s="819"/>
      <c r="B10" s="822"/>
      <c r="C10" s="127">
        <v>6</v>
      </c>
      <c r="D10" s="156" t="s">
        <v>21</v>
      </c>
      <c r="E10" s="129" t="s">
        <v>62</v>
      </c>
      <c r="F10" s="129" t="s">
        <v>61</v>
      </c>
      <c r="G10" s="130">
        <v>89200</v>
      </c>
      <c r="H10" s="131">
        <f>$H$1</f>
        <v>2641</v>
      </c>
      <c r="I10" s="132">
        <f t="shared" si="0"/>
        <v>33.775085195001893</v>
      </c>
      <c r="J10" s="148">
        <v>86307.199999999997</v>
      </c>
      <c r="K10" s="131">
        <f>K1</f>
        <v>2614</v>
      </c>
      <c r="L10" s="435">
        <f t="shared" ref="L10:L15" si="5">J10/K10</f>
        <v>33.017291507268553</v>
      </c>
      <c r="M10" s="464">
        <f t="shared" si="2"/>
        <v>-0.75779368773333999</v>
      </c>
      <c r="N10" s="135">
        <v>79350</v>
      </c>
      <c r="O10" s="136">
        <f t="shared" ref="O10:O11" si="6">$O$1</f>
        <v>2614</v>
      </c>
      <c r="P10" s="137">
        <f t="shared" ref="P10:P15" si="7">N10/O10</f>
        <v>30.355776587605202</v>
      </c>
      <c r="Q10" s="138">
        <v>79350</v>
      </c>
      <c r="R10" s="139">
        <f>$R$1</f>
        <v>2614</v>
      </c>
      <c r="S10" s="140">
        <f t="shared" si="4"/>
        <v>30.355776587605202</v>
      </c>
    </row>
    <row r="11" spans="1:19" ht="28.8" x14ac:dyDescent="0.3">
      <c r="A11" s="819"/>
      <c r="B11" s="822"/>
      <c r="C11" s="801">
        <v>7</v>
      </c>
      <c r="D11" s="805" t="s">
        <v>22</v>
      </c>
      <c r="E11" s="129" t="s">
        <v>62</v>
      </c>
      <c r="F11" s="129" t="s">
        <v>61</v>
      </c>
      <c r="G11" s="130">
        <v>44630</v>
      </c>
      <c r="H11" s="131">
        <f>$H$1</f>
        <v>2641</v>
      </c>
      <c r="I11" s="132">
        <f t="shared" si="0"/>
        <v>16.898901931086709</v>
      </c>
      <c r="J11" s="148">
        <v>38250.879999999997</v>
      </c>
      <c r="K11" s="131">
        <f>K1</f>
        <v>2614</v>
      </c>
      <c r="L11" s="435">
        <f t="shared" si="5"/>
        <v>14.633083397092577</v>
      </c>
      <c r="M11" s="464">
        <f t="shared" si="2"/>
        <v>-2.2658185339941319</v>
      </c>
      <c r="N11" s="135">
        <v>47180</v>
      </c>
      <c r="O11" s="136">
        <f t="shared" si="6"/>
        <v>2614</v>
      </c>
      <c r="P11" s="137">
        <f t="shared" si="7"/>
        <v>18.048967100229532</v>
      </c>
      <c r="Q11" s="138">
        <v>47180</v>
      </c>
      <c r="R11" s="139">
        <f>$R$1</f>
        <v>2614</v>
      </c>
      <c r="S11" s="140">
        <f t="shared" si="4"/>
        <v>18.048967100229532</v>
      </c>
    </row>
    <row r="12" spans="1:19" ht="43.2" x14ac:dyDescent="0.3">
      <c r="A12" s="819"/>
      <c r="B12" s="822"/>
      <c r="C12" s="801"/>
      <c r="D12" s="805"/>
      <c r="E12" s="129" t="s">
        <v>69</v>
      </c>
      <c r="F12" s="429" t="s">
        <v>70</v>
      </c>
      <c r="G12" s="130">
        <f>G11</f>
        <v>44630</v>
      </c>
      <c r="H12" s="131">
        <v>1700</v>
      </c>
      <c r="I12" s="132">
        <f>G12/H12</f>
        <v>26.252941176470589</v>
      </c>
      <c r="J12" s="148">
        <f>J11</f>
        <v>38250.879999999997</v>
      </c>
      <c r="K12" s="131">
        <v>1550</v>
      </c>
      <c r="L12" s="486">
        <f>J12/K12</f>
        <v>24.677987096774192</v>
      </c>
      <c r="M12" s="464">
        <f t="shared" si="2"/>
        <v>-1.574954079696397</v>
      </c>
      <c r="N12" s="135">
        <f>N11</f>
        <v>47180</v>
      </c>
      <c r="O12" s="136">
        <f>H12</f>
        <v>1700</v>
      </c>
      <c r="P12" s="137">
        <f t="shared" si="7"/>
        <v>27.752941176470589</v>
      </c>
      <c r="Q12" s="153">
        <f>Q11</f>
        <v>47180</v>
      </c>
      <c r="R12" s="157">
        <f>O12</f>
        <v>1700</v>
      </c>
      <c r="S12" s="140">
        <f t="shared" si="4"/>
        <v>27.752941176470589</v>
      </c>
    </row>
    <row r="13" spans="1:19" ht="28.8" x14ac:dyDescent="0.3">
      <c r="A13" s="819"/>
      <c r="B13" s="822"/>
      <c r="C13" s="801">
        <v>8</v>
      </c>
      <c r="D13" s="803" t="s">
        <v>23</v>
      </c>
      <c r="E13" s="129" t="s">
        <v>62</v>
      </c>
      <c r="F13" s="129" t="s">
        <v>61</v>
      </c>
      <c r="G13" s="130">
        <v>22120</v>
      </c>
      <c r="H13" s="131">
        <f>$H$1</f>
        <v>2641</v>
      </c>
      <c r="I13" s="132">
        <f t="shared" si="0"/>
        <v>8.3756152972358962</v>
      </c>
      <c r="J13" s="148">
        <v>24982.720000000001</v>
      </c>
      <c r="K13" s="131">
        <f>K1</f>
        <v>2614</v>
      </c>
      <c r="L13" s="435">
        <f t="shared" si="5"/>
        <v>9.5572762050497335</v>
      </c>
      <c r="M13" s="464">
        <f t="shared" si="2"/>
        <v>1.1816609078138374</v>
      </c>
      <c r="N13" s="135">
        <v>20100</v>
      </c>
      <c r="O13" s="136">
        <f>$O$1</f>
        <v>2614</v>
      </c>
      <c r="P13" s="137">
        <f t="shared" si="7"/>
        <v>7.6893649579188983</v>
      </c>
      <c r="Q13" s="153">
        <v>20100</v>
      </c>
      <c r="R13" s="139">
        <f>$R$1</f>
        <v>2614</v>
      </c>
      <c r="S13" s="140">
        <f t="shared" si="4"/>
        <v>7.6893649579188983</v>
      </c>
    </row>
    <row r="14" spans="1:19" ht="28.8" x14ac:dyDescent="0.3">
      <c r="A14" s="819"/>
      <c r="B14" s="822"/>
      <c r="C14" s="801"/>
      <c r="D14" s="803"/>
      <c r="E14" s="129" t="s">
        <v>72</v>
      </c>
      <c r="F14" s="129" t="s">
        <v>71</v>
      </c>
      <c r="G14" s="130">
        <f>G13</f>
        <v>22120</v>
      </c>
      <c r="H14" s="131">
        <v>12</v>
      </c>
      <c r="I14" s="132">
        <f t="shared" si="0"/>
        <v>1843.3333333333333</v>
      </c>
      <c r="J14" s="148">
        <v>24982.720000000001</v>
      </c>
      <c r="K14" s="131">
        <v>12</v>
      </c>
      <c r="L14" s="435">
        <f t="shared" si="5"/>
        <v>2081.8933333333334</v>
      </c>
      <c r="M14" s="464">
        <f t="shared" si="2"/>
        <v>238.56000000000017</v>
      </c>
      <c r="N14" s="135">
        <f>N13</f>
        <v>20100</v>
      </c>
      <c r="O14" s="136">
        <v>12</v>
      </c>
      <c r="P14" s="137">
        <f t="shared" si="7"/>
        <v>1675</v>
      </c>
      <c r="Q14" s="153">
        <f>Q13</f>
        <v>20100</v>
      </c>
      <c r="R14" s="139">
        <v>12</v>
      </c>
      <c r="S14" s="140">
        <f t="shared" si="4"/>
        <v>1675</v>
      </c>
    </row>
    <row r="15" spans="1:19" ht="27" customHeight="1" x14ac:dyDescent="0.3">
      <c r="A15" s="819"/>
      <c r="B15" s="822"/>
      <c r="C15" s="801">
        <v>11</v>
      </c>
      <c r="D15" s="811" t="s">
        <v>24</v>
      </c>
      <c r="E15" s="129" t="s">
        <v>62</v>
      </c>
      <c r="F15" s="129" t="s">
        <v>61</v>
      </c>
      <c r="G15" s="130">
        <v>67267</v>
      </c>
      <c r="H15" s="131">
        <f>$H$1</f>
        <v>2641</v>
      </c>
      <c r="I15" s="132">
        <f t="shared" si="0"/>
        <v>25.470276410450587</v>
      </c>
      <c r="J15" s="148">
        <v>57281.99</v>
      </c>
      <c r="K15" s="131">
        <f>K1</f>
        <v>2614</v>
      </c>
      <c r="L15" s="435">
        <f t="shared" si="5"/>
        <v>21.913538638102523</v>
      </c>
      <c r="M15" s="464">
        <f t="shared" si="2"/>
        <v>-3.5567377723480647</v>
      </c>
      <c r="N15" s="135">
        <v>67345</v>
      </c>
      <c r="O15" s="136">
        <f>$O$1</f>
        <v>2614</v>
      </c>
      <c r="P15" s="137">
        <f t="shared" si="7"/>
        <v>25.76319816373374</v>
      </c>
      <c r="Q15" s="138">
        <v>67345</v>
      </c>
      <c r="R15" s="139">
        <f>$R$1</f>
        <v>2614</v>
      </c>
      <c r="S15" s="140">
        <f t="shared" si="4"/>
        <v>25.76319816373374</v>
      </c>
    </row>
    <row r="16" spans="1:19" ht="29.4" thickBot="1" x14ac:dyDescent="0.35">
      <c r="A16" s="820"/>
      <c r="B16" s="823"/>
      <c r="C16" s="802"/>
      <c r="D16" s="831"/>
      <c r="E16" s="158" t="s">
        <v>73</v>
      </c>
      <c r="F16" s="158" t="s">
        <v>74</v>
      </c>
      <c r="G16" s="159">
        <v>0</v>
      </c>
      <c r="H16" s="160">
        <v>0</v>
      </c>
      <c r="I16" s="161">
        <v>0</v>
      </c>
      <c r="J16" s="162">
        <v>0</v>
      </c>
      <c r="K16" s="160">
        <v>0</v>
      </c>
      <c r="L16" s="437">
        <v>0</v>
      </c>
      <c r="M16" s="468">
        <f>L16-I16</f>
        <v>0</v>
      </c>
      <c r="N16" s="163" t="s">
        <v>387</v>
      </c>
      <c r="O16" s="164" t="s">
        <v>387</v>
      </c>
      <c r="P16" s="165">
        <v>0</v>
      </c>
      <c r="Q16" s="166" t="s">
        <v>387</v>
      </c>
      <c r="R16" s="167" t="s">
        <v>387</v>
      </c>
      <c r="S16" s="168">
        <v>0</v>
      </c>
    </row>
    <row r="17" spans="1:19" ht="15.75" thickBot="1" x14ac:dyDescent="0.3">
      <c r="A17" s="169"/>
      <c r="B17" s="169"/>
      <c r="C17" s="170"/>
      <c r="D17" s="169"/>
      <c r="E17" s="171"/>
      <c r="F17" s="169"/>
      <c r="G17" s="172"/>
      <c r="H17" s="173"/>
      <c r="I17" s="174"/>
      <c r="J17" s="174"/>
      <c r="K17" s="174"/>
      <c r="L17" s="438"/>
      <c r="M17" s="430"/>
      <c r="N17" s="175"/>
      <c r="P17" s="176"/>
      <c r="Q17" s="175"/>
      <c r="S17" s="177"/>
    </row>
    <row r="18" spans="1:19" ht="28.8" x14ac:dyDescent="0.3">
      <c r="A18" s="818">
        <v>3</v>
      </c>
      <c r="B18" s="821" t="s">
        <v>4</v>
      </c>
      <c r="C18" s="813">
        <v>1</v>
      </c>
      <c r="D18" s="814" t="s">
        <v>25</v>
      </c>
      <c r="E18" s="116" t="s">
        <v>62</v>
      </c>
      <c r="F18" s="116" t="s">
        <v>61</v>
      </c>
      <c r="G18" s="117">
        <v>53757</v>
      </c>
      <c r="H18" s="118">
        <f>$H$1</f>
        <v>2641</v>
      </c>
      <c r="I18" s="119">
        <f t="shared" si="0"/>
        <v>20.354789852328665</v>
      </c>
      <c r="J18" s="120">
        <v>56874.98</v>
      </c>
      <c r="K18" s="118">
        <f>K1</f>
        <v>2614</v>
      </c>
      <c r="L18" s="432">
        <f>J18/K18</f>
        <v>21.757834736036727</v>
      </c>
      <c r="M18" s="463">
        <f>L18-I18</f>
        <v>1.4030448837080627</v>
      </c>
      <c r="N18" s="121">
        <v>53712</v>
      </c>
      <c r="O18" s="122">
        <f>$O$1</f>
        <v>2614</v>
      </c>
      <c r="P18" s="123">
        <f t="shared" ref="P18" si="8">N18/O18</f>
        <v>20.547819433817903</v>
      </c>
      <c r="Q18" s="124">
        <v>53712</v>
      </c>
      <c r="R18" s="125">
        <f>$R$1</f>
        <v>2614</v>
      </c>
      <c r="S18" s="126">
        <f t="shared" si="4"/>
        <v>20.547819433817903</v>
      </c>
    </row>
    <row r="19" spans="1:19" ht="21" customHeight="1" x14ac:dyDescent="0.3">
      <c r="A19" s="819"/>
      <c r="B19" s="822"/>
      <c r="C19" s="801"/>
      <c r="D19" s="805"/>
      <c r="E19" s="129" t="s">
        <v>75</v>
      </c>
      <c r="F19" s="129" t="s">
        <v>76</v>
      </c>
      <c r="G19" s="178" t="s">
        <v>387</v>
      </c>
      <c r="H19" s="131" t="s">
        <v>387</v>
      </c>
      <c r="I19" s="494">
        <v>100</v>
      </c>
      <c r="J19" s="180">
        <v>62</v>
      </c>
      <c r="K19" s="181">
        <v>62</v>
      </c>
      <c r="L19" s="439"/>
      <c r="M19" s="469">
        <f>L19-I19</f>
        <v>-100</v>
      </c>
      <c r="N19" s="182" t="s">
        <v>387</v>
      </c>
      <c r="O19" s="183" t="s">
        <v>387</v>
      </c>
      <c r="P19" s="183">
        <f>I19</f>
        <v>100</v>
      </c>
      <c r="Q19" s="153" t="s">
        <v>387</v>
      </c>
      <c r="R19" s="139" t="s">
        <v>387</v>
      </c>
      <c r="S19" s="378">
        <f>P19</f>
        <v>100</v>
      </c>
    </row>
    <row r="20" spans="1:19" ht="45.75" customHeight="1" x14ac:dyDescent="0.3">
      <c r="A20" s="819"/>
      <c r="B20" s="822"/>
      <c r="C20" s="801"/>
      <c r="D20" s="805"/>
      <c r="E20" s="129" t="s">
        <v>78</v>
      </c>
      <c r="F20" s="129" t="s">
        <v>77</v>
      </c>
      <c r="G20" s="178">
        <v>450</v>
      </c>
      <c r="H20" s="131">
        <v>1580</v>
      </c>
      <c r="I20" s="150">
        <f>G20/H20</f>
        <v>0.2848101265822785</v>
      </c>
      <c r="J20" s="131">
        <v>840</v>
      </c>
      <c r="K20" s="131">
        <v>1580</v>
      </c>
      <c r="L20" s="436">
        <f>J20/K20</f>
        <v>0.53164556962025311</v>
      </c>
      <c r="M20" s="470">
        <f>L20-I20</f>
        <v>0.24683544303797461</v>
      </c>
      <c r="N20" s="184">
        <f>G20</f>
        <v>450</v>
      </c>
      <c r="O20" s="136">
        <v>1580</v>
      </c>
      <c r="P20" s="144">
        <f>N20/O20</f>
        <v>0.2848101265822785</v>
      </c>
      <c r="Q20" s="185">
        <f>N20</f>
        <v>450</v>
      </c>
      <c r="R20" s="139">
        <v>1580</v>
      </c>
      <c r="S20" s="186">
        <f t="shared" si="4"/>
        <v>0.2848101265822785</v>
      </c>
    </row>
    <row r="21" spans="1:19" ht="28.8" x14ac:dyDescent="0.3">
      <c r="A21" s="819"/>
      <c r="B21" s="822"/>
      <c r="C21" s="801">
        <v>2</v>
      </c>
      <c r="D21" s="803" t="s">
        <v>26</v>
      </c>
      <c r="E21" s="129" t="s">
        <v>62</v>
      </c>
      <c r="F21" s="129" t="s">
        <v>61</v>
      </c>
      <c r="G21" s="130">
        <v>7500</v>
      </c>
      <c r="H21" s="131">
        <f>$H$1</f>
        <v>2641</v>
      </c>
      <c r="I21" s="132">
        <f>G21/H21</f>
        <v>2.8398333964407421</v>
      </c>
      <c r="J21" s="148">
        <v>8080.06</v>
      </c>
      <c r="K21" s="131">
        <f>K1</f>
        <v>2614</v>
      </c>
      <c r="L21" s="440">
        <f>J21/K21</f>
        <v>3.0910711553175214</v>
      </c>
      <c r="M21" s="464">
        <f>L21-I21</f>
        <v>0.25123775887677935</v>
      </c>
      <c r="N21" s="135">
        <v>8000</v>
      </c>
      <c r="O21" s="136">
        <f t="shared" ref="O21" si="9">$O$1</f>
        <v>2614</v>
      </c>
      <c r="P21" s="137">
        <f>N21/O21</f>
        <v>3.06044376434583</v>
      </c>
      <c r="Q21" s="153">
        <v>8000</v>
      </c>
      <c r="R21" s="139">
        <f>$R$1</f>
        <v>2614</v>
      </c>
      <c r="S21" s="140">
        <f t="shared" si="4"/>
        <v>3.06044376434583</v>
      </c>
    </row>
    <row r="22" spans="1:19" ht="15" thickBot="1" x14ac:dyDescent="0.35">
      <c r="A22" s="820"/>
      <c r="B22" s="823"/>
      <c r="C22" s="802"/>
      <c r="D22" s="804"/>
      <c r="E22" s="187" t="s">
        <v>79</v>
      </c>
      <c r="F22" s="187" t="s">
        <v>80</v>
      </c>
      <c r="G22" s="188"/>
      <c r="H22" s="189"/>
      <c r="I22" s="190"/>
      <c r="J22" s="191"/>
      <c r="K22" s="192"/>
      <c r="L22" s="441"/>
      <c r="M22" s="471">
        <f>L22-I22</f>
        <v>0</v>
      </c>
      <c r="N22" s="193"/>
      <c r="O22" s="194"/>
      <c r="P22" s="194"/>
      <c r="Q22" s="195"/>
      <c r="R22" s="196"/>
      <c r="S22" s="197"/>
    </row>
    <row r="23" spans="1:19" s="169" customFormat="1" ht="15.75" thickBot="1" x14ac:dyDescent="0.3">
      <c r="C23" s="170"/>
      <c r="E23" s="171"/>
      <c r="F23" s="171"/>
      <c r="G23" s="172"/>
      <c r="H23" s="173"/>
      <c r="I23" s="174"/>
      <c r="J23" s="174"/>
      <c r="K23" s="174"/>
      <c r="L23" s="438"/>
      <c r="M23" s="430"/>
      <c r="N23" s="172"/>
      <c r="P23" s="198"/>
      <c r="Q23" s="199"/>
      <c r="S23" s="200"/>
    </row>
    <row r="24" spans="1:19" ht="28.8" x14ac:dyDescent="0.3">
      <c r="A24" s="818">
        <v>4</v>
      </c>
      <c r="B24" s="821" t="s">
        <v>5</v>
      </c>
      <c r="C24" s="813">
        <v>1</v>
      </c>
      <c r="D24" s="812" t="s">
        <v>27</v>
      </c>
      <c r="E24" s="116" t="s">
        <v>62</v>
      </c>
      <c r="F24" s="116" t="s">
        <v>61</v>
      </c>
      <c r="G24" s="117">
        <v>348404.12</v>
      </c>
      <c r="H24" s="118">
        <f>$H$1</f>
        <v>2641</v>
      </c>
      <c r="I24" s="119">
        <f>G24/H24</f>
        <v>131.92128739113971</v>
      </c>
      <c r="J24" s="201">
        <v>252822.92</v>
      </c>
      <c r="K24" s="118">
        <f>K1</f>
        <v>2614</v>
      </c>
      <c r="L24" s="442">
        <f>J24/K24</f>
        <v>96.718791124713093</v>
      </c>
      <c r="M24" s="463">
        <f>L24-I24</f>
        <v>-35.202496266426621</v>
      </c>
      <c r="N24" s="202">
        <v>24600</v>
      </c>
      <c r="O24" s="122">
        <f t="shared" ref="O24:O26" si="10">$O$1</f>
        <v>2614</v>
      </c>
      <c r="P24" s="123">
        <f>N24/O24</f>
        <v>9.4108645753634281</v>
      </c>
      <c r="Q24" s="124">
        <v>24600</v>
      </c>
      <c r="R24" s="125">
        <f>$R$1</f>
        <v>2614</v>
      </c>
      <c r="S24" s="126">
        <f t="shared" si="4"/>
        <v>9.4108645753634281</v>
      </c>
    </row>
    <row r="25" spans="1:19" x14ac:dyDescent="0.3">
      <c r="A25" s="819"/>
      <c r="B25" s="822"/>
      <c r="C25" s="801"/>
      <c r="D25" s="811"/>
      <c r="E25" s="129" t="s">
        <v>81</v>
      </c>
      <c r="F25" s="429" t="s">
        <v>82</v>
      </c>
      <c r="G25" s="130">
        <f>G24</f>
        <v>348404.12</v>
      </c>
      <c r="H25" s="131">
        <v>65</v>
      </c>
      <c r="I25" s="132">
        <f>G25/H25</f>
        <v>5360.0633846153842</v>
      </c>
      <c r="J25" s="148">
        <f>J24</f>
        <v>252822.92</v>
      </c>
      <c r="K25" s="131">
        <v>68</v>
      </c>
      <c r="L25" s="440">
        <f>J25/K25</f>
        <v>3717.9841176470591</v>
      </c>
      <c r="M25" s="464">
        <f>L25-I25</f>
        <v>-1642.0792669683251</v>
      </c>
      <c r="N25" s="203">
        <f>N24</f>
        <v>24600</v>
      </c>
      <c r="O25" s="136">
        <f>H25</f>
        <v>65</v>
      </c>
      <c r="P25" s="137">
        <f>N25/O25</f>
        <v>378.46153846153845</v>
      </c>
      <c r="Q25" s="138">
        <f>Q24</f>
        <v>24600</v>
      </c>
      <c r="R25" s="139">
        <f>O25</f>
        <v>65</v>
      </c>
      <c r="S25" s="140">
        <f t="shared" si="4"/>
        <v>378.46153846153845</v>
      </c>
    </row>
    <row r="26" spans="1:19" ht="28.8" x14ac:dyDescent="0.3">
      <c r="A26" s="819"/>
      <c r="B26" s="822"/>
      <c r="C26" s="801">
        <v>2</v>
      </c>
      <c r="D26" s="803" t="s">
        <v>28</v>
      </c>
      <c r="E26" s="129" t="s">
        <v>62</v>
      </c>
      <c r="F26" s="129" t="s">
        <v>61</v>
      </c>
      <c r="G26" s="130">
        <v>88600</v>
      </c>
      <c r="H26" s="131">
        <f>$H$1</f>
        <v>2641</v>
      </c>
      <c r="I26" s="132">
        <f t="shared" ref="I26:I31" si="11">G26/H26</f>
        <v>33.547898523286634</v>
      </c>
      <c r="J26" s="148">
        <v>123880.16</v>
      </c>
      <c r="K26" s="131">
        <f>K1</f>
        <v>2614</v>
      </c>
      <c r="L26" s="440">
        <f t="shared" ref="L26:L34" si="12">J26/K26</f>
        <v>47.391032899770465</v>
      </c>
      <c r="M26" s="464">
        <f t="shared" ref="M26:M34" si="13">L26-I26</f>
        <v>13.843134376483832</v>
      </c>
      <c r="N26" s="203">
        <v>90200</v>
      </c>
      <c r="O26" s="136">
        <f t="shared" si="10"/>
        <v>2614</v>
      </c>
      <c r="P26" s="137">
        <f t="shared" ref="P26:P31" si="14">N26/O26</f>
        <v>34.506503442999232</v>
      </c>
      <c r="Q26" s="138">
        <v>90200</v>
      </c>
      <c r="R26" s="139">
        <f>$R$1</f>
        <v>2614</v>
      </c>
      <c r="S26" s="140">
        <f t="shared" si="4"/>
        <v>34.506503442999232</v>
      </c>
    </row>
    <row r="27" spans="1:19" ht="43.2" x14ac:dyDescent="0.3">
      <c r="A27" s="819"/>
      <c r="B27" s="822"/>
      <c r="C27" s="801"/>
      <c r="D27" s="803"/>
      <c r="E27" s="129" t="s">
        <v>83</v>
      </c>
      <c r="F27" s="429" t="s">
        <v>84</v>
      </c>
      <c r="G27" s="130">
        <f>G26</f>
        <v>88600</v>
      </c>
      <c r="H27" s="131">
        <v>370</v>
      </c>
      <c r="I27" s="132">
        <f t="shared" si="11"/>
        <v>239.45945945945945</v>
      </c>
      <c r="J27" s="148">
        <f>J26</f>
        <v>123880.16</v>
      </c>
      <c r="K27" s="131">
        <f>152+221</f>
        <v>373</v>
      </c>
      <c r="L27" s="440">
        <f t="shared" si="12"/>
        <v>332.11839142091156</v>
      </c>
      <c r="M27" s="464">
        <f t="shared" si="13"/>
        <v>92.658931961452112</v>
      </c>
      <c r="N27" s="204">
        <f>N26</f>
        <v>90200</v>
      </c>
      <c r="O27" s="136">
        <f>H27</f>
        <v>370</v>
      </c>
      <c r="P27" s="137">
        <f t="shared" si="14"/>
        <v>243.78378378378378</v>
      </c>
      <c r="Q27" s="153">
        <f>Q26</f>
        <v>90200</v>
      </c>
      <c r="R27" s="139">
        <f>O27</f>
        <v>370</v>
      </c>
      <c r="S27" s="140">
        <f t="shared" si="4"/>
        <v>243.78378378378378</v>
      </c>
    </row>
    <row r="28" spans="1:19" ht="28.5" customHeight="1" x14ac:dyDescent="0.3">
      <c r="A28" s="819"/>
      <c r="B28" s="822"/>
      <c r="C28" s="127">
        <v>4</v>
      </c>
      <c r="D28" s="128" t="s">
        <v>29</v>
      </c>
      <c r="E28" s="129" t="s">
        <v>62</v>
      </c>
      <c r="F28" s="129" t="s">
        <v>61</v>
      </c>
      <c r="G28" s="130">
        <v>1800</v>
      </c>
      <c r="H28" s="131">
        <f>H1</f>
        <v>2641</v>
      </c>
      <c r="I28" s="132">
        <f t="shared" si="11"/>
        <v>0.68156001514577813</v>
      </c>
      <c r="J28" s="148">
        <v>1740.06</v>
      </c>
      <c r="K28" s="131">
        <f>K1</f>
        <v>2614</v>
      </c>
      <c r="L28" s="440">
        <f t="shared" si="12"/>
        <v>0.66566947207345062</v>
      </c>
      <c r="M28" s="464">
        <f t="shared" si="13"/>
        <v>-1.5890543072327512E-2</v>
      </c>
      <c r="N28" s="204">
        <v>1800</v>
      </c>
      <c r="O28" s="136">
        <f>O1</f>
        <v>2614</v>
      </c>
      <c r="P28" s="137">
        <f t="shared" si="14"/>
        <v>0.68859984697781174</v>
      </c>
      <c r="Q28" s="153">
        <v>1800</v>
      </c>
      <c r="R28" s="139">
        <f>$R$1</f>
        <v>2614</v>
      </c>
      <c r="S28" s="140">
        <f t="shared" si="4"/>
        <v>0.68859984697781174</v>
      </c>
    </row>
    <row r="29" spans="1:19" ht="31.5" customHeight="1" x14ac:dyDescent="0.3">
      <c r="A29" s="819"/>
      <c r="B29" s="822"/>
      <c r="C29" s="801">
        <v>6</v>
      </c>
      <c r="D29" s="803" t="s">
        <v>30</v>
      </c>
      <c r="E29" s="129" t="s">
        <v>62</v>
      </c>
      <c r="F29" s="129" t="s">
        <v>61</v>
      </c>
      <c r="G29" s="130">
        <v>175054</v>
      </c>
      <c r="H29" s="131">
        <f>H1</f>
        <v>2641</v>
      </c>
      <c r="I29" s="132">
        <f t="shared" si="11"/>
        <v>66.283226050738364</v>
      </c>
      <c r="J29" s="148">
        <v>227507.15</v>
      </c>
      <c r="K29" s="131">
        <f>K1</f>
        <v>2614</v>
      </c>
      <c r="L29" s="440">
        <f t="shared" si="12"/>
        <v>87.03410482019892</v>
      </c>
      <c r="M29" s="464">
        <f t="shared" si="13"/>
        <v>20.750878769460556</v>
      </c>
      <c r="N29" s="203">
        <v>178610</v>
      </c>
      <c r="O29" s="136">
        <f>O1</f>
        <v>2614</v>
      </c>
      <c r="P29" s="137">
        <f t="shared" si="14"/>
        <v>68.328232593726085</v>
      </c>
      <c r="Q29" s="138">
        <v>178610</v>
      </c>
      <c r="R29" s="139">
        <f>$R$1</f>
        <v>2614</v>
      </c>
      <c r="S29" s="140">
        <f t="shared" si="4"/>
        <v>68.328232593726085</v>
      </c>
    </row>
    <row r="30" spans="1:19" ht="33" customHeight="1" x14ac:dyDescent="0.3">
      <c r="A30" s="819"/>
      <c r="B30" s="822"/>
      <c r="C30" s="801"/>
      <c r="D30" s="803"/>
      <c r="E30" s="129" t="s">
        <v>85</v>
      </c>
      <c r="F30" s="429" t="s">
        <v>86</v>
      </c>
      <c r="G30" s="130">
        <v>149500</v>
      </c>
      <c r="H30" s="131">
        <v>27500</v>
      </c>
      <c r="I30" s="132">
        <f t="shared" si="11"/>
        <v>5.4363636363636365</v>
      </c>
      <c r="J30" s="148">
        <v>81992.539999999994</v>
      </c>
      <c r="K30" s="131">
        <v>16218</v>
      </c>
      <c r="L30" s="440">
        <f t="shared" si="12"/>
        <v>5.0556505117770376</v>
      </c>
      <c r="M30" s="464">
        <f t="shared" si="13"/>
        <v>-0.38071312458659889</v>
      </c>
      <c r="N30" s="204">
        <v>149500</v>
      </c>
      <c r="O30" s="136">
        <f>H30</f>
        <v>27500</v>
      </c>
      <c r="P30" s="137">
        <f t="shared" si="14"/>
        <v>5.4363636363636365</v>
      </c>
      <c r="Q30" s="153">
        <v>0</v>
      </c>
      <c r="R30" s="139">
        <f>O30</f>
        <v>27500</v>
      </c>
      <c r="S30" s="140">
        <f t="shared" si="4"/>
        <v>0</v>
      </c>
    </row>
    <row r="31" spans="1:19" ht="29.4" thickBot="1" x14ac:dyDescent="0.35">
      <c r="A31" s="820"/>
      <c r="B31" s="823"/>
      <c r="C31" s="802"/>
      <c r="D31" s="804"/>
      <c r="E31" s="158" t="s">
        <v>87</v>
      </c>
      <c r="F31" s="429" t="s">
        <v>88</v>
      </c>
      <c r="G31" s="159">
        <v>32325</v>
      </c>
      <c r="H31" s="160">
        <v>50</v>
      </c>
      <c r="I31" s="161">
        <f t="shared" si="11"/>
        <v>646.5</v>
      </c>
      <c r="J31" s="162">
        <v>25168.2</v>
      </c>
      <c r="K31" s="160">
        <v>51</v>
      </c>
      <c r="L31" s="437">
        <f t="shared" si="12"/>
        <v>493.49411764705883</v>
      </c>
      <c r="M31" s="472">
        <f t="shared" si="13"/>
        <v>-153.00588235294117</v>
      </c>
      <c r="N31" s="205">
        <v>32325</v>
      </c>
      <c r="O31" s="164">
        <f>H31</f>
        <v>50</v>
      </c>
      <c r="P31" s="165">
        <f t="shared" si="14"/>
        <v>646.5</v>
      </c>
      <c r="Q31" s="166">
        <v>32325</v>
      </c>
      <c r="R31" s="167">
        <f>O31</f>
        <v>50</v>
      </c>
      <c r="S31" s="168">
        <f t="shared" si="4"/>
        <v>646.5</v>
      </c>
    </row>
    <row r="32" spans="1:19" s="169" customFormat="1" ht="15.75" thickBot="1" x14ac:dyDescent="0.3">
      <c r="C32" s="170"/>
      <c r="E32" s="206"/>
      <c r="G32" s="207"/>
      <c r="H32" s="173"/>
      <c r="I32" s="174"/>
      <c r="J32" s="174"/>
      <c r="K32" s="174"/>
      <c r="L32" s="438"/>
      <c r="M32" s="430"/>
      <c r="N32" s="172"/>
      <c r="P32" s="198"/>
      <c r="Q32" s="199"/>
      <c r="S32" s="200"/>
    </row>
    <row r="33" spans="1:19" ht="28.8" x14ac:dyDescent="0.3">
      <c r="A33" s="818">
        <v>5</v>
      </c>
      <c r="B33" s="821" t="s">
        <v>6</v>
      </c>
      <c r="C33" s="208">
        <v>1</v>
      </c>
      <c r="D33" s="209" t="s">
        <v>31</v>
      </c>
      <c r="E33" s="209" t="s">
        <v>62</v>
      </c>
      <c r="F33" s="209" t="s">
        <v>61</v>
      </c>
      <c r="G33" s="210">
        <v>0</v>
      </c>
      <c r="H33" s="211">
        <f>$H$1</f>
        <v>2641</v>
      </c>
      <c r="I33" s="212">
        <f>G33/H33</f>
        <v>0</v>
      </c>
      <c r="J33" s="213"/>
      <c r="K33" s="211">
        <f>K1</f>
        <v>2614</v>
      </c>
      <c r="L33" s="443">
        <f t="shared" si="12"/>
        <v>0</v>
      </c>
      <c r="M33" s="473">
        <f t="shared" si="13"/>
        <v>0</v>
      </c>
      <c r="N33" s="214"/>
      <c r="O33" s="215">
        <f t="shared" ref="O33:O34" si="15">$O$1</f>
        <v>2614</v>
      </c>
      <c r="P33" s="216">
        <f>N33/O33</f>
        <v>0</v>
      </c>
      <c r="Q33" s="217"/>
      <c r="R33" s="215">
        <f>$R$1</f>
        <v>2614</v>
      </c>
      <c r="S33" s="218">
        <f t="shared" si="4"/>
        <v>0</v>
      </c>
    </row>
    <row r="34" spans="1:19" ht="29.4" thickBot="1" x14ac:dyDescent="0.35">
      <c r="A34" s="820"/>
      <c r="B34" s="823"/>
      <c r="C34" s="219">
        <v>2</v>
      </c>
      <c r="D34" s="220" t="s">
        <v>32</v>
      </c>
      <c r="E34" s="158" t="s">
        <v>62</v>
      </c>
      <c r="F34" s="158" t="s">
        <v>61</v>
      </c>
      <c r="G34" s="159">
        <v>23700</v>
      </c>
      <c r="H34" s="160">
        <f>$H$1</f>
        <v>2641</v>
      </c>
      <c r="I34" s="161">
        <f>G34/H34</f>
        <v>8.9738735327527444</v>
      </c>
      <c r="J34" s="162">
        <v>14425.37</v>
      </c>
      <c r="K34" s="160">
        <f>K1</f>
        <v>2614</v>
      </c>
      <c r="L34" s="437">
        <f t="shared" si="12"/>
        <v>5.5185042081101763</v>
      </c>
      <c r="M34" s="472">
        <f t="shared" si="13"/>
        <v>-3.4553693246425681</v>
      </c>
      <c r="N34" s="221">
        <v>23100</v>
      </c>
      <c r="O34" s="164">
        <f t="shared" si="15"/>
        <v>2614</v>
      </c>
      <c r="P34" s="165">
        <f>N34/O34</f>
        <v>8.8370313695485851</v>
      </c>
      <c r="Q34" s="222">
        <v>23100</v>
      </c>
      <c r="R34" s="167">
        <f>$R$1</f>
        <v>2614</v>
      </c>
      <c r="S34" s="168">
        <f t="shared" si="4"/>
        <v>8.8370313695485851</v>
      </c>
    </row>
    <row r="35" spans="1:19" s="169" customFormat="1" ht="15.75" thickBot="1" x14ac:dyDescent="0.3">
      <c r="C35" s="170"/>
      <c r="E35" s="206"/>
      <c r="F35" s="171"/>
      <c r="G35" s="172"/>
      <c r="H35" s="173"/>
      <c r="I35" s="174"/>
      <c r="J35" s="174"/>
      <c r="K35" s="174"/>
      <c r="L35" s="438"/>
      <c r="M35" s="430"/>
      <c r="N35" s="172"/>
      <c r="P35" s="198"/>
      <c r="Q35" s="199"/>
      <c r="S35" s="200"/>
    </row>
    <row r="36" spans="1:19" ht="28.8" x14ac:dyDescent="0.3">
      <c r="A36" s="818">
        <v>6</v>
      </c>
      <c r="B36" s="821" t="s">
        <v>7</v>
      </c>
      <c r="C36" s="114">
        <v>1</v>
      </c>
      <c r="D36" s="223" t="s">
        <v>33</v>
      </c>
      <c r="E36" s="116" t="s">
        <v>62</v>
      </c>
      <c r="F36" s="116" t="s">
        <v>61</v>
      </c>
      <c r="G36" s="117">
        <v>38550</v>
      </c>
      <c r="H36" s="118">
        <f>$H$1</f>
        <v>2641</v>
      </c>
      <c r="I36" s="119">
        <f>G36/H36</f>
        <v>14.596743657705415</v>
      </c>
      <c r="J36" s="201">
        <v>15815.72</v>
      </c>
      <c r="K36" s="118">
        <f>K1</f>
        <v>2614</v>
      </c>
      <c r="L36" s="442">
        <f t="shared" ref="L36:L37" si="16">J36/K36</f>
        <v>6.0503902065799542</v>
      </c>
      <c r="M36" s="463">
        <f t="shared" ref="M36:M37" si="17">L36-I36</f>
        <v>-8.5463534511254622</v>
      </c>
      <c r="N36" s="121">
        <v>37500</v>
      </c>
      <c r="O36" s="122">
        <f t="shared" ref="O36:O37" si="18">$O$1</f>
        <v>2614</v>
      </c>
      <c r="P36" s="123">
        <f>N36/O36</f>
        <v>14.345830145371078</v>
      </c>
      <c r="Q36" s="124">
        <v>37500</v>
      </c>
      <c r="R36" s="125">
        <f>$R$1</f>
        <v>2614</v>
      </c>
      <c r="S36" s="126">
        <f t="shared" si="4"/>
        <v>14.345830145371078</v>
      </c>
    </row>
    <row r="37" spans="1:19" ht="29.4" thickBot="1" x14ac:dyDescent="0.35">
      <c r="A37" s="820"/>
      <c r="B37" s="823"/>
      <c r="C37" s="219">
        <v>2</v>
      </c>
      <c r="D37" s="224" t="s">
        <v>34</v>
      </c>
      <c r="E37" s="158" t="s">
        <v>62</v>
      </c>
      <c r="F37" s="158" t="s">
        <v>61</v>
      </c>
      <c r="G37" s="159">
        <v>0</v>
      </c>
      <c r="H37" s="160">
        <f>$H$1</f>
        <v>2641</v>
      </c>
      <c r="I37" s="161">
        <f>G37/H37</f>
        <v>0</v>
      </c>
      <c r="J37" s="162">
        <v>0</v>
      </c>
      <c r="K37" s="160">
        <f>$K$1</f>
        <v>2614</v>
      </c>
      <c r="L37" s="437">
        <f t="shared" si="16"/>
        <v>0</v>
      </c>
      <c r="M37" s="472">
        <f t="shared" si="17"/>
        <v>0</v>
      </c>
      <c r="N37" s="225">
        <v>0</v>
      </c>
      <c r="O37" s="164">
        <f t="shared" si="18"/>
        <v>2614</v>
      </c>
      <c r="P37" s="165">
        <f>N37/O37</f>
        <v>0</v>
      </c>
      <c r="Q37" s="166">
        <v>0</v>
      </c>
      <c r="R37" s="167">
        <f>$R$1</f>
        <v>2614</v>
      </c>
      <c r="S37" s="168">
        <f t="shared" si="4"/>
        <v>0</v>
      </c>
    </row>
    <row r="38" spans="1:19" s="169" customFormat="1" ht="15.75" thickBot="1" x14ac:dyDescent="0.3">
      <c r="C38" s="170"/>
      <c r="E38" s="206"/>
      <c r="F38" s="171"/>
      <c r="G38" s="172"/>
      <c r="H38" s="173"/>
      <c r="I38" s="174"/>
      <c r="J38" s="174"/>
      <c r="K38" s="174"/>
      <c r="L38" s="438"/>
      <c r="M38" s="430"/>
      <c r="N38" s="172"/>
      <c r="P38" s="198"/>
      <c r="Q38" s="199"/>
      <c r="S38" s="200"/>
    </row>
    <row r="39" spans="1:19" ht="28.8" x14ac:dyDescent="0.3">
      <c r="A39" s="826">
        <v>8</v>
      </c>
      <c r="B39" s="821" t="s">
        <v>8</v>
      </c>
      <c r="C39" s="813">
        <v>1</v>
      </c>
      <c r="D39" s="814" t="s">
        <v>35</v>
      </c>
      <c r="E39" s="500" t="s">
        <v>62</v>
      </c>
      <c r="F39" s="500" t="s">
        <v>61</v>
      </c>
      <c r="G39" s="117">
        <v>0</v>
      </c>
      <c r="H39" s="118">
        <f>$H$1</f>
        <v>2641</v>
      </c>
      <c r="I39" s="119">
        <f>G39/H39</f>
        <v>0</v>
      </c>
      <c r="J39" s="201">
        <v>0</v>
      </c>
      <c r="K39" s="118">
        <f>$K$1</f>
        <v>2614</v>
      </c>
      <c r="L39" s="442">
        <f t="shared" ref="L39" si="19">J39/K39</f>
        <v>0</v>
      </c>
      <c r="M39" s="463">
        <f t="shared" ref="M39" si="20">L39-I39</f>
        <v>0</v>
      </c>
      <c r="N39" s="121">
        <v>0</v>
      </c>
      <c r="O39" s="122">
        <f t="shared" ref="O39" si="21">$O$1</f>
        <v>2614</v>
      </c>
      <c r="P39" s="123">
        <f>N39/O39</f>
        <v>0</v>
      </c>
      <c r="Q39" s="226">
        <v>0</v>
      </c>
      <c r="R39" s="125">
        <f>$R$1</f>
        <v>2614</v>
      </c>
      <c r="S39" s="227">
        <f t="shared" si="4"/>
        <v>0</v>
      </c>
    </row>
    <row r="40" spans="1:19" ht="28.8" x14ac:dyDescent="0.3">
      <c r="A40" s="827"/>
      <c r="B40" s="822"/>
      <c r="C40" s="801"/>
      <c r="D40" s="805"/>
      <c r="E40" s="499" t="s">
        <v>388</v>
      </c>
      <c r="F40" s="499" t="s">
        <v>67</v>
      </c>
      <c r="G40" s="130" t="s">
        <v>387</v>
      </c>
      <c r="H40" s="149" t="s">
        <v>387</v>
      </c>
      <c r="I40" s="132">
        <v>30000</v>
      </c>
      <c r="J40" s="148" t="s">
        <v>387</v>
      </c>
      <c r="K40" s="149">
        <v>91486.11</v>
      </c>
      <c r="L40" s="435">
        <v>91486.11</v>
      </c>
      <c r="M40" s="495">
        <f>L40-I40</f>
        <v>61486.11</v>
      </c>
      <c r="N40" s="135" t="s">
        <v>387</v>
      </c>
      <c r="O40" s="228" t="s">
        <v>387</v>
      </c>
      <c r="P40" s="228">
        <v>30000</v>
      </c>
      <c r="Q40" s="138" t="s">
        <v>387</v>
      </c>
      <c r="R40" s="146" t="s">
        <v>387</v>
      </c>
      <c r="S40" s="146">
        <v>30000</v>
      </c>
    </row>
    <row r="41" spans="1:19" ht="43.2" x14ac:dyDescent="0.3">
      <c r="A41" s="827"/>
      <c r="B41" s="822"/>
      <c r="C41" s="801"/>
      <c r="D41" s="805"/>
      <c r="E41" s="499" t="s">
        <v>68</v>
      </c>
      <c r="F41" s="499" t="s">
        <v>389</v>
      </c>
      <c r="G41" s="496">
        <v>112</v>
      </c>
      <c r="H41" s="131" t="s">
        <v>387</v>
      </c>
      <c r="I41" s="508">
        <v>112</v>
      </c>
      <c r="J41" s="148" t="s">
        <v>387</v>
      </c>
      <c r="K41" s="149" t="s">
        <v>387</v>
      </c>
      <c r="L41" s="474">
        <v>151</v>
      </c>
      <c r="M41" s="474">
        <f>L41-I41</f>
        <v>39</v>
      </c>
      <c r="N41" s="135" t="s">
        <v>387</v>
      </c>
      <c r="O41" s="136" t="s">
        <v>387</v>
      </c>
      <c r="P41" s="229">
        <f>I41</f>
        <v>112</v>
      </c>
      <c r="Q41" s="230" t="s">
        <v>387</v>
      </c>
      <c r="R41" s="139" t="s">
        <v>387</v>
      </c>
      <c r="S41" s="231">
        <f>P41</f>
        <v>112</v>
      </c>
    </row>
    <row r="42" spans="1:19" ht="30" customHeight="1" x14ac:dyDescent="0.3">
      <c r="A42" s="827"/>
      <c r="B42" s="822"/>
      <c r="C42" s="808">
        <v>2</v>
      </c>
      <c r="D42" s="816" t="s">
        <v>36</v>
      </c>
      <c r="E42" s="501" t="s">
        <v>62</v>
      </c>
      <c r="F42" s="501" t="s">
        <v>61</v>
      </c>
      <c r="G42" s="233">
        <v>0</v>
      </c>
      <c r="H42" s="234">
        <f>$H$1</f>
        <v>2641</v>
      </c>
      <c r="I42" s="235">
        <f>G42/H42</f>
        <v>0</v>
      </c>
      <c r="J42" s="236"/>
      <c r="K42" s="234">
        <f>$K$1</f>
        <v>2614</v>
      </c>
      <c r="L42" s="444">
        <f t="shared" ref="L42:L43" si="22">J42/K42</f>
        <v>0</v>
      </c>
      <c r="M42" s="475">
        <f t="shared" ref="M42:M48" si="23">L42-I42</f>
        <v>0</v>
      </c>
      <c r="N42" s="237"/>
      <c r="O42" s="238">
        <f t="shared" ref="O42" si="24">$O$1</f>
        <v>2614</v>
      </c>
      <c r="P42" s="239">
        <f>N42/O42</f>
        <v>0</v>
      </c>
      <c r="Q42" s="240"/>
      <c r="R42" s="238">
        <f>$R$1</f>
        <v>2614</v>
      </c>
      <c r="S42" s="239">
        <f t="shared" si="4"/>
        <v>0</v>
      </c>
    </row>
    <row r="43" spans="1:19" ht="31.5" customHeight="1" thickBot="1" x14ac:dyDescent="0.35">
      <c r="A43" s="828"/>
      <c r="B43" s="823"/>
      <c r="C43" s="815"/>
      <c r="D43" s="817"/>
      <c r="E43" s="241" t="s">
        <v>108</v>
      </c>
      <c r="F43" s="502" t="s">
        <v>109</v>
      </c>
      <c r="G43" s="242">
        <v>0</v>
      </c>
      <c r="H43" s="189">
        <v>0</v>
      </c>
      <c r="I43" s="243" t="e">
        <f>G43/H43</f>
        <v>#DIV/0!</v>
      </c>
      <c r="J43" s="244"/>
      <c r="K43" s="189"/>
      <c r="L43" s="445" t="e">
        <f t="shared" si="22"/>
        <v>#DIV/0!</v>
      </c>
      <c r="M43" s="476" t="e">
        <f t="shared" si="23"/>
        <v>#DIV/0!</v>
      </c>
      <c r="N43" s="245"/>
      <c r="O43" s="196"/>
      <c r="P43" s="246" t="e">
        <f>N43/O43</f>
        <v>#DIV/0!</v>
      </c>
      <c r="Q43" s="247"/>
      <c r="R43" s="196"/>
      <c r="S43" s="194" t="e">
        <f t="shared" si="4"/>
        <v>#DIV/0!</v>
      </c>
    </row>
    <row r="44" spans="1:19" s="169" customFormat="1" ht="15.75" thickBot="1" x14ac:dyDescent="0.3">
      <c r="C44" s="170"/>
      <c r="D44" s="171"/>
      <c r="E44" s="206"/>
      <c r="F44" s="171"/>
      <c r="G44" s="172"/>
      <c r="H44" s="173"/>
      <c r="I44" s="174"/>
      <c r="J44" s="174"/>
      <c r="K44" s="174"/>
      <c r="L44" s="438"/>
      <c r="M44" s="430"/>
      <c r="N44" s="172"/>
      <c r="P44" s="198"/>
      <c r="Q44" s="199"/>
      <c r="S44" s="200"/>
    </row>
    <row r="45" spans="1:19" ht="28.8" x14ac:dyDescent="0.3">
      <c r="A45" s="818">
        <v>9</v>
      </c>
      <c r="B45" s="821" t="s">
        <v>9</v>
      </c>
      <c r="C45" s="114">
        <v>1</v>
      </c>
      <c r="D45" s="115" t="s">
        <v>37</v>
      </c>
      <c r="E45" s="116" t="s">
        <v>62</v>
      </c>
      <c r="F45" s="116" t="s">
        <v>61</v>
      </c>
      <c r="G45" s="117">
        <v>15860</v>
      </c>
      <c r="H45" s="118">
        <f>$H$1</f>
        <v>2641</v>
      </c>
      <c r="I45" s="119">
        <f t="shared" ref="I45:I84" si="25">G45/H45</f>
        <v>6.0053010223400225</v>
      </c>
      <c r="J45" s="503">
        <v>15860</v>
      </c>
      <c r="K45" s="118">
        <f t="shared" ref="K45:K55" si="26">$K$1</f>
        <v>2614</v>
      </c>
      <c r="L45" s="442">
        <f>J45/K45</f>
        <v>6.067329762815608</v>
      </c>
      <c r="M45" s="463">
        <f t="shared" si="23"/>
        <v>6.2028740475585487E-2</v>
      </c>
      <c r="N45" s="248">
        <v>16000</v>
      </c>
      <c r="O45" s="122">
        <f t="shared" ref="O45:O46" si="27">$O$1</f>
        <v>2614</v>
      </c>
      <c r="P45" s="123">
        <f t="shared" ref="P45:P46" si="28">N45/O45</f>
        <v>6.12088752869166</v>
      </c>
      <c r="Q45" s="249">
        <v>16000</v>
      </c>
      <c r="R45" s="125">
        <f>$R$1</f>
        <v>2614</v>
      </c>
      <c r="S45" s="126">
        <f t="shared" ref="S45:S86" si="29">Q45/R45</f>
        <v>6.12088752869166</v>
      </c>
    </row>
    <row r="46" spans="1:19" ht="26.25" customHeight="1" x14ac:dyDescent="0.3">
      <c r="A46" s="819"/>
      <c r="B46" s="822"/>
      <c r="C46" s="801">
        <v>2</v>
      </c>
      <c r="D46" s="803" t="s">
        <v>38</v>
      </c>
      <c r="E46" s="129" t="s">
        <v>62</v>
      </c>
      <c r="F46" s="129" t="s">
        <v>61</v>
      </c>
      <c r="G46" s="130">
        <v>26300</v>
      </c>
      <c r="H46" s="131">
        <f>$H$1</f>
        <v>2641</v>
      </c>
      <c r="I46" s="132">
        <f t="shared" si="25"/>
        <v>9.9583491101855355</v>
      </c>
      <c r="J46" s="504">
        <v>68391.100000000006</v>
      </c>
      <c r="K46" s="131">
        <f t="shared" si="26"/>
        <v>2614</v>
      </c>
      <c r="L46" s="440">
        <f>J46/K46</f>
        <v>26.163389441469015</v>
      </c>
      <c r="M46" s="464">
        <f t="shared" si="23"/>
        <v>16.205040331283477</v>
      </c>
      <c r="N46" s="204">
        <v>21100</v>
      </c>
      <c r="O46" s="136">
        <f t="shared" si="27"/>
        <v>2614</v>
      </c>
      <c r="P46" s="137">
        <f t="shared" si="28"/>
        <v>8.0719204284621267</v>
      </c>
      <c r="Q46" s="153">
        <v>21100</v>
      </c>
      <c r="R46" s="139">
        <f>$R$1</f>
        <v>2614</v>
      </c>
      <c r="S46" s="140">
        <f t="shared" si="29"/>
        <v>8.0719204284621267</v>
      </c>
    </row>
    <row r="47" spans="1:19" ht="28.8" x14ac:dyDescent="0.3">
      <c r="A47" s="819"/>
      <c r="B47" s="822"/>
      <c r="C47" s="801"/>
      <c r="D47" s="803"/>
      <c r="E47" s="129" t="s">
        <v>89</v>
      </c>
      <c r="F47" s="129" t="s">
        <v>90</v>
      </c>
      <c r="G47" s="130">
        <f>G46</f>
        <v>26300</v>
      </c>
      <c r="H47" s="131">
        <v>21601</v>
      </c>
      <c r="I47" s="132">
        <f>G47/H47</f>
        <v>1.2175362251747603</v>
      </c>
      <c r="J47" s="504">
        <v>61815.05</v>
      </c>
      <c r="K47" s="179">
        <v>21601</v>
      </c>
      <c r="L47" s="440">
        <f>J47/K47</f>
        <v>2.8616753853988244</v>
      </c>
      <c r="M47" s="464">
        <f t="shared" si="23"/>
        <v>1.644139160224064</v>
      </c>
      <c r="N47" s="203">
        <f>N46</f>
        <v>21100</v>
      </c>
      <c r="O47" s="136">
        <v>21601</v>
      </c>
      <c r="P47" s="137">
        <f>N47/O47</f>
        <v>0.97680662932271656</v>
      </c>
      <c r="Q47" s="138">
        <f>Q46</f>
        <v>21100</v>
      </c>
      <c r="R47" s="139">
        <v>21601</v>
      </c>
      <c r="S47" s="140">
        <f t="shared" si="29"/>
        <v>0.97680662932271656</v>
      </c>
    </row>
    <row r="48" spans="1:19" ht="28.8" x14ac:dyDescent="0.3">
      <c r="A48" s="819"/>
      <c r="B48" s="822"/>
      <c r="C48" s="801">
        <v>3</v>
      </c>
      <c r="D48" s="811" t="s">
        <v>39</v>
      </c>
      <c r="E48" s="129" t="s">
        <v>62</v>
      </c>
      <c r="F48" s="129" t="s">
        <v>61</v>
      </c>
      <c r="G48" s="130">
        <v>285100</v>
      </c>
      <c r="H48" s="131">
        <f>$H$1</f>
        <v>2641</v>
      </c>
      <c r="I48" s="132">
        <f t="shared" si="25"/>
        <v>107.95153351003408</v>
      </c>
      <c r="J48" s="504">
        <v>284450.31</v>
      </c>
      <c r="K48" s="131">
        <f t="shared" si="26"/>
        <v>2614</v>
      </c>
      <c r="L48" s="497">
        <f>J48/K48</f>
        <v>108.81802218821728</v>
      </c>
      <c r="M48" s="464">
        <f t="shared" si="23"/>
        <v>0.86648867818320241</v>
      </c>
      <c r="N48" s="203">
        <v>286800</v>
      </c>
      <c r="O48" s="136">
        <f t="shared" ref="O48" si="30">$O$1</f>
        <v>2614</v>
      </c>
      <c r="P48" s="137">
        <f t="shared" ref="P48:P52" si="31">N48/O48</f>
        <v>109.716908951798</v>
      </c>
      <c r="Q48" s="138">
        <v>286800</v>
      </c>
      <c r="R48" s="139">
        <f>$R$1</f>
        <v>2614</v>
      </c>
      <c r="S48" s="140">
        <f t="shared" si="29"/>
        <v>109.716908951798</v>
      </c>
    </row>
    <row r="49" spans="1:19" ht="43.2" x14ac:dyDescent="0.3">
      <c r="A49" s="819"/>
      <c r="B49" s="822"/>
      <c r="C49" s="801"/>
      <c r="D49" s="811"/>
      <c r="E49" s="129" t="s">
        <v>91</v>
      </c>
      <c r="F49" s="129" t="s">
        <v>92</v>
      </c>
      <c r="G49" s="131">
        <v>899.96</v>
      </c>
      <c r="H49" s="131">
        <v>1342.15</v>
      </c>
      <c r="I49" s="150">
        <f t="shared" si="25"/>
        <v>0.67053608016987665</v>
      </c>
      <c r="J49" s="505">
        <v>883.07</v>
      </c>
      <c r="K49" s="131">
        <v>1316.23</v>
      </c>
      <c r="L49" s="436">
        <f t="shared" ref="L49" si="32">J49/K49</f>
        <v>0.67090857980748053</v>
      </c>
      <c r="M49" s="477">
        <f>L49-I49</f>
        <v>3.7249963760388471E-4</v>
      </c>
      <c r="N49" s="250">
        <f>G49</f>
        <v>899.96</v>
      </c>
      <c r="O49" s="251">
        <f>H49</f>
        <v>1342.15</v>
      </c>
      <c r="P49" s="137">
        <f t="shared" si="31"/>
        <v>0.67053608016987665</v>
      </c>
      <c r="Q49" s="252">
        <f>N49</f>
        <v>899.96</v>
      </c>
      <c r="R49" s="253">
        <f>O49</f>
        <v>1342.15</v>
      </c>
      <c r="S49" s="140">
        <f t="shared" si="29"/>
        <v>0.67053608016987665</v>
      </c>
    </row>
    <row r="50" spans="1:19" ht="28.8" x14ac:dyDescent="0.3">
      <c r="A50" s="819"/>
      <c r="B50" s="822"/>
      <c r="C50" s="127">
        <v>4</v>
      </c>
      <c r="D50" s="129" t="s">
        <v>40</v>
      </c>
      <c r="E50" s="129" t="s">
        <v>62</v>
      </c>
      <c r="F50" s="129" t="s">
        <v>61</v>
      </c>
      <c r="G50" s="130">
        <v>600</v>
      </c>
      <c r="H50" s="131">
        <f>$H$1</f>
        <v>2641</v>
      </c>
      <c r="I50" s="132">
        <f t="shared" si="25"/>
        <v>0.22718667171525936</v>
      </c>
      <c r="J50" s="504">
        <v>513.97</v>
      </c>
      <c r="K50" s="131">
        <f t="shared" si="26"/>
        <v>2614</v>
      </c>
      <c r="L50" s="440">
        <f>J50/K50</f>
        <v>0.1966220351951033</v>
      </c>
      <c r="M50" s="464">
        <f>L50-I50</f>
        <v>-3.0564636520156063E-2</v>
      </c>
      <c r="N50" s="203">
        <v>700</v>
      </c>
      <c r="O50" s="136">
        <f t="shared" ref="O50:O52" si="33">$O$1</f>
        <v>2614</v>
      </c>
      <c r="P50" s="137">
        <f t="shared" si="31"/>
        <v>0.26778882938026016</v>
      </c>
      <c r="Q50" s="138">
        <v>700</v>
      </c>
      <c r="R50" s="139">
        <f>$R$1</f>
        <v>2614</v>
      </c>
      <c r="S50" s="140">
        <f t="shared" si="29"/>
        <v>0.26778882938026016</v>
      </c>
    </row>
    <row r="51" spans="1:19" ht="45" customHeight="1" x14ac:dyDescent="0.3">
      <c r="A51" s="819"/>
      <c r="B51" s="822"/>
      <c r="C51" s="254">
        <v>5</v>
      </c>
      <c r="D51" s="255" t="s">
        <v>344</v>
      </c>
      <c r="E51" s="232" t="s">
        <v>62</v>
      </c>
      <c r="F51" s="232" t="s">
        <v>61</v>
      </c>
      <c r="G51" s="233">
        <v>0</v>
      </c>
      <c r="H51" s="234">
        <f>$H$1</f>
        <v>2641</v>
      </c>
      <c r="I51" s="235">
        <f t="shared" si="25"/>
        <v>0</v>
      </c>
      <c r="J51" s="506"/>
      <c r="K51" s="234">
        <f t="shared" si="26"/>
        <v>2614</v>
      </c>
      <c r="L51" s="444">
        <f t="shared" ref="L51:L58" si="34">J51/K51</f>
        <v>0</v>
      </c>
      <c r="M51" s="475">
        <f>L51-I51</f>
        <v>0</v>
      </c>
      <c r="N51" s="256"/>
      <c r="O51" s="238">
        <f t="shared" si="33"/>
        <v>2614</v>
      </c>
      <c r="P51" s="239">
        <f t="shared" si="31"/>
        <v>0</v>
      </c>
      <c r="Q51" s="257"/>
      <c r="R51" s="238">
        <f>$R$1</f>
        <v>2614</v>
      </c>
      <c r="S51" s="258">
        <f t="shared" si="29"/>
        <v>0</v>
      </c>
    </row>
    <row r="52" spans="1:19" ht="61.5" customHeight="1" thickBot="1" x14ac:dyDescent="0.35">
      <c r="A52" s="820"/>
      <c r="B52" s="823"/>
      <c r="C52" s="259">
        <v>8</v>
      </c>
      <c r="D52" s="187" t="s">
        <v>42</v>
      </c>
      <c r="E52" s="187" t="s">
        <v>62</v>
      </c>
      <c r="F52" s="187" t="s">
        <v>61</v>
      </c>
      <c r="G52" s="242">
        <v>0</v>
      </c>
      <c r="H52" s="189">
        <f>$H$1</f>
        <v>2641</v>
      </c>
      <c r="I52" s="235">
        <f t="shared" si="25"/>
        <v>0</v>
      </c>
      <c r="J52" s="507"/>
      <c r="K52" s="189">
        <f t="shared" si="26"/>
        <v>2614</v>
      </c>
      <c r="L52" s="445">
        <f t="shared" si="34"/>
        <v>0</v>
      </c>
      <c r="M52" s="476">
        <f>L52-I52</f>
        <v>0</v>
      </c>
      <c r="N52" s="260"/>
      <c r="O52" s="196">
        <f t="shared" si="33"/>
        <v>2614</v>
      </c>
      <c r="P52" s="246">
        <f t="shared" si="31"/>
        <v>0</v>
      </c>
      <c r="Q52" s="195"/>
      <c r="R52" s="196">
        <f>$R$1</f>
        <v>2614</v>
      </c>
      <c r="S52" s="197">
        <f t="shared" si="29"/>
        <v>0</v>
      </c>
    </row>
    <row r="53" spans="1:19" s="169" customFormat="1" ht="15.75" thickBot="1" x14ac:dyDescent="0.3">
      <c r="C53" s="170"/>
      <c r="E53" s="171"/>
      <c r="F53" s="171"/>
      <c r="G53" s="172"/>
      <c r="H53" s="173"/>
      <c r="I53" s="174"/>
      <c r="J53" s="174"/>
      <c r="K53" s="174"/>
      <c r="L53" s="438"/>
      <c r="M53" s="430"/>
      <c r="N53" s="172"/>
      <c r="P53" s="200"/>
      <c r="Q53" s="199"/>
      <c r="S53" s="200"/>
    </row>
    <row r="54" spans="1:19" ht="28.8" x14ac:dyDescent="0.3">
      <c r="A54" s="818">
        <v>10</v>
      </c>
      <c r="B54" s="821" t="s">
        <v>10</v>
      </c>
      <c r="C54" s="208">
        <v>2</v>
      </c>
      <c r="D54" s="215" t="s">
        <v>43</v>
      </c>
      <c r="E54" s="209" t="s">
        <v>62</v>
      </c>
      <c r="F54" s="209" t="s">
        <v>61</v>
      </c>
      <c r="G54" s="210">
        <v>0</v>
      </c>
      <c r="H54" s="211">
        <f>$H$1</f>
        <v>2641</v>
      </c>
      <c r="I54" s="212">
        <f t="shared" si="25"/>
        <v>0</v>
      </c>
      <c r="J54" s="213"/>
      <c r="K54" s="211">
        <f t="shared" si="26"/>
        <v>2614</v>
      </c>
      <c r="L54" s="443">
        <f t="shared" si="34"/>
        <v>0</v>
      </c>
      <c r="M54" s="473">
        <f>L54-I54</f>
        <v>0</v>
      </c>
      <c r="N54" s="261"/>
      <c r="O54" s="215">
        <f t="shared" ref="O54:O55" si="35">$O$1</f>
        <v>2614</v>
      </c>
      <c r="P54" s="216">
        <f t="shared" ref="P54:P73" si="36">N54/O54</f>
        <v>0</v>
      </c>
      <c r="Q54" s="217"/>
      <c r="R54" s="215">
        <f>$R$1</f>
        <v>2614</v>
      </c>
      <c r="S54" s="218">
        <f t="shared" si="29"/>
        <v>0</v>
      </c>
    </row>
    <row r="55" spans="1:19" ht="28.8" x14ac:dyDescent="0.3">
      <c r="A55" s="819"/>
      <c r="B55" s="822"/>
      <c r="C55" s="801">
        <v>5</v>
      </c>
      <c r="D55" s="803" t="s">
        <v>44</v>
      </c>
      <c r="E55" s="129" t="s">
        <v>62</v>
      </c>
      <c r="F55" s="129" t="s">
        <v>61</v>
      </c>
      <c r="G55" s="130">
        <v>290289.2</v>
      </c>
      <c r="H55" s="131">
        <f>$H$1</f>
        <v>2641</v>
      </c>
      <c r="I55" s="132">
        <f t="shared" si="25"/>
        <v>109.91639530480879</v>
      </c>
      <c r="J55" s="148">
        <v>394050.29</v>
      </c>
      <c r="K55" s="131">
        <f t="shared" si="26"/>
        <v>2614</v>
      </c>
      <c r="L55" s="440">
        <f t="shared" si="34"/>
        <v>150.74609410864574</v>
      </c>
      <c r="M55" s="464">
        <f>L55-I55</f>
        <v>40.829698803836948</v>
      </c>
      <c r="N55" s="203">
        <v>271600</v>
      </c>
      <c r="O55" s="136">
        <f t="shared" si="35"/>
        <v>2614</v>
      </c>
      <c r="P55" s="137">
        <f t="shared" si="36"/>
        <v>103.90206579954094</v>
      </c>
      <c r="Q55" s="138">
        <v>256900</v>
      </c>
      <c r="R55" s="139">
        <f>$R$1</f>
        <v>2614</v>
      </c>
      <c r="S55" s="140">
        <f t="shared" si="29"/>
        <v>98.278500382555464</v>
      </c>
    </row>
    <row r="56" spans="1:19" ht="43.2" x14ac:dyDescent="0.3">
      <c r="A56" s="819"/>
      <c r="B56" s="822"/>
      <c r="C56" s="801"/>
      <c r="D56" s="803"/>
      <c r="E56" s="129" t="s">
        <v>96</v>
      </c>
      <c r="F56" s="129" t="s">
        <v>95</v>
      </c>
      <c r="G56" s="130">
        <v>131042</v>
      </c>
      <c r="H56" s="131">
        <v>32</v>
      </c>
      <c r="I56" s="132">
        <f t="shared" si="25"/>
        <v>4095.0625</v>
      </c>
      <c r="J56" s="148">
        <v>334624.93</v>
      </c>
      <c r="K56" s="179">
        <v>32</v>
      </c>
      <c r="L56" s="440">
        <f t="shared" si="34"/>
        <v>10457.0290625</v>
      </c>
      <c r="M56" s="464">
        <f>L56-I56</f>
        <v>6361.9665624999998</v>
      </c>
      <c r="N56" s="204">
        <v>133250</v>
      </c>
      <c r="O56" s="136">
        <v>32</v>
      </c>
      <c r="P56" s="137">
        <f t="shared" si="36"/>
        <v>4164.0625</v>
      </c>
      <c r="Q56" s="153">
        <v>118550</v>
      </c>
      <c r="R56" s="139">
        <v>32</v>
      </c>
      <c r="S56" s="140">
        <f t="shared" si="29"/>
        <v>3704.6875</v>
      </c>
    </row>
    <row r="57" spans="1:19" ht="28.8" x14ac:dyDescent="0.3">
      <c r="A57" s="819"/>
      <c r="B57" s="822"/>
      <c r="C57" s="801"/>
      <c r="D57" s="803"/>
      <c r="E57" s="129" t="s">
        <v>93</v>
      </c>
      <c r="F57" s="129" t="s">
        <v>94</v>
      </c>
      <c r="G57" s="130">
        <v>143000</v>
      </c>
      <c r="H57" s="131">
        <v>532</v>
      </c>
      <c r="I57" s="132">
        <f t="shared" si="25"/>
        <v>268.79699248120301</v>
      </c>
      <c r="J57" s="148">
        <v>145292.99</v>
      </c>
      <c r="K57" s="131">
        <v>532</v>
      </c>
      <c r="L57" s="440">
        <f t="shared" si="34"/>
        <v>273.10712406015034</v>
      </c>
      <c r="M57" s="464">
        <f>L57-I57</f>
        <v>4.3101315789473347</v>
      </c>
      <c r="N57" s="204">
        <v>130350</v>
      </c>
      <c r="O57" s="136">
        <v>532</v>
      </c>
      <c r="P57" s="137">
        <f t="shared" si="36"/>
        <v>245.01879699248121</v>
      </c>
      <c r="Q57" s="153">
        <v>130350</v>
      </c>
      <c r="R57" s="139">
        <v>532</v>
      </c>
      <c r="S57" s="140">
        <f t="shared" si="29"/>
        <v>245.01879699248121</v>
      </c>
    </row>
    <row r="58" spans="1:19" ht="30.75" thickBot="1" x14ac:dyDescent="0.3">
      <c r="A58" s="262">
        <v>11</v>
      </c>
      <c r="B58" s="263" t="s">
        <v>346</v>
      </c>
      <c r="C58" s="264">
        <v>1</v>
      </c>
      <c r="D58" s="263" t="s">
        <v>347</v>
      </c>
      <c r="E58" s="265" t="s">
        <v>62</v>
      </c>
      <c r="F58" s="265" t="s">
        <v>61</v>
      </c>
      <c r="G58" s="266">
        <v>1250</v>
      </c>
      <c r="H58" s="267">
        <f>$H$1</f>
        <v>2641</v>
      </c>
      <c r="I58" s="268">
        <f t="shared" si="25"/>
        <v>0.47330556607345703</v>
      </c>
      <c r="J58" s="269">
        <v>1066.6300000000001</v>
      </c>
      <c r="K58" s="267">
        <f t="shared" ref="K58:K59" si="37">$K$1</f>
        <v>2614</v>
      </c>
      <c r="L58" s="446">
        <f t="shared" si="34"/>
        <v>0.40804514154552413</v>
      </c>
      <c r="M58" s="478">
        <f>L58-I58</f>
        <v>-6.5260424527932903E-2</v>
      </c>
      <c r="N58" s="270">
        <v>1125</v>
      </c>
      <c r="O58" s="271">
        <f t="shared" ref="O58:O59" si="38">$O$1</f>
        <v>2614</v>
      </c>
      <c r="P58" s="272">
        <f t="shared" si="36"/>
        <v>0.43037490436113235</v>
      </c>
      <c r="Q58" s="273">
        <v>1125</v>
      </c>
      <c r="R58" s="274">
        <f>$R$1</f>
        <v>2614</v>
      </c>
      <c r="S58" s="275">
        <f>Q58/R58</f>
        <v>0.43037490436113235</v>
      </c>
    </row>
    <row r="59" spans="1:19" ht="28.8" x14ac:dyDescent="0.3">
      <c r="A59" s="824">
        <v>12</v>
      </c>
      <c r="B59" s="825" t="s">
        <v>11</v>
      </c>
      <c r="C59" s="809">
        <v>1</v>
      </c>
      <c r="D59" s="810" t="s">
        <v>45</v>
      </c>
      <c r="E59" s="276" t="s">
        <v>62</v>
      </c>
      <c r="F59" s="276" t="s">
        <v>61</v>
      </c>
      <c r="G59" s="277">
        <v>20500</v>
      </c>
      <c r="H59" s="278">
        <f>$H$1</f>
        <v>2641</v>
      </c>
      <c r="I59" s="279">
        <f t="shared" si="25"/>
        <v>7.762211283604695</v>
      </c>
      <c r="J59" s="280">
        <v>75897.399999999994</v>
      </c>
      <c r="K59" s="278">
        <f t="shared" si="37"/>
        <v>2614</v>
      </c>
      <c r="L59" s="447">
        <f>J59/K59</f>
        <v>29.03496557000765</v>
      </c>
      <c r="M59" s="479">
        <f t="shared" ref="M59:M72" si="39">L59-I59</f>
        <v>21.272754286402954</v>
      </c>
      <c r="N59" s="281">
        <v>21300</v>
      </c>
      <c r="O59" s="282">
        <f t="shared" si="38"/>
        <v>2614</v>
      </c>
      <c r="P59" s="283">
        <f t="shared" si="36"/>
        <v>8.1484315225707729</v>
      </c>
      <c r="Q59" s="284">
        <v>21300</v>
      </c>
      <c r="R59" s="285">
        <f>$R$1</f>
        <v>2614</v>
      </c>
      <c r="S59" s="286">
        <f t="shared" si="29"/>
        <v>8.1484315225707729</v>
      </c>
    </row>
    <row r="60" spans="1:19" x14ac:dyDescent="0.3">
      <c r="A60" s="819"/>
      <c r="B60" s="822"/>
      <c r="C60" s="801"/>
      <c r="D60" s="803"/>
      <c r="E60" s="129" t="s">
        <v>81</v>
      </c>
      <c r="F60" s="498" t="s">
        <v>364</v>
      </c>
      <c r="G60" s="287">
        <v>14000</v>
      </c>
      <c r="H60" s="131">
        <v>5</v>
      </c>
      <c r="I60" s="132">
        <f t="shared" si="25"/>
        <v>2800</v>
      </c>
      <c r="J60" s="288">
        <v>5976.05</v>
      </c>
      <c r="K60" s="181">
        <v>8</v>
      </c>
      <c r="L60" s="433">
        <f t="shared" ref="L60:L73" si="40">J60/K60</f>
        <v>747.00625000000002</v>
      </c>
      <c r="M60" s="464">
        <f t="shared" si="39"/>
        <v>-2052.9937500000001</v>
      </c>
      <c r="N60" s="204">
        <v>14000</v>
      </c>
      <c r="O60" s="136">
        <f>H60</f>
        <v>5</v>
      </c>
      <c r="P60" s="137">
        <f t="shared" si="36"/>
        <v>2800</v>
      </c>
      <c r="Q60" s="153">
        <v>14000</v>
      </c>
      <c r="R60" s="139">
        <f>O60</f>
        <v>5</v>
      </c>
      <c r="S60" s="140">
        <f t="shared" si="29"/>
        <v>2800</v>
      </c>
    </row>
    <row r="61" spans="1:19" ht="28.8" x14ac:dyDescent="0.3">
      <c r="A61" s="819"/>
      <c r="B61" s="822"/>
      <c r="C61" s="801"/>
      <c r="D61" s="803"/>
      <c r="E61" s="232" t="s">
        <v>390</v>
      </c>
      <c r="F61" s="232" t="s">
        <v>391</v>
      </c>
      <c r="G61" s="289"/>
      <c r="H61" s="234"/>
      <c r="I61" s="235" t="e">
        <f t="shared" si="25"/>
        <v>#DIV/0!</v>
      </c>
      <c r="J61" s="290"/>
      <c r="K61" s="291"/>
      <c r="L61" s="448" t="e">
        <f t="shared" si="40"/>
        <v>#DIV/0!</v>
      </c>
      <c r="M61" s="475" t="e">
        <f t="shared" si="39"/>
        <v>#DIV/0!</v>
      </c>
      <c r="N61" s="290"/>
      <c r="O61" s="238"/>
      <c r="P61" s="239" t="e">
        <f t="shared" si="36"/>
        <v>#DIV/0!</v>
      </c>
      <c r="Q61" s="289"/>
      <c r="R61" s="238"/>
      <c r="S61" s="258" t="e">
        <f t="shared" si="29"/>
        <v>#DIV/0!</v>
      </c>
    </row>
    <row r="62" spans="1:19" ht="32.25" customHeight="1" x14ac:dyDescent="0.3">
      <c r="A62" s="819"/>
      <c r="B62" s="822"/>
      <c r="C62" s="808">
        <v>2</v>
      </c>
      <c r="D62" s="832" t="s">
        <v>46</v>
      </c>
      <c r="E62" s="232" t="s">
        <v>62</v>
      </c>
      <c r="F62" s="232" t="s">
        <v>61</v>
      </c>
      <c r="G62" s="289"/>
      <c r="H62" s="234">
        <f>$H$1</f>
        <v>2641</v>
      </c>
      <c r="I62" s="235">
        <f t="shared" si="25"/>
        <v>0</v>
      </c>
      <c r="J62" s="290"/>
      <c r="K62" s="234">
        <f t="shared" ref="K62" si="41">$K$1</f>
        <v>2614</v>
      </c>
      <c r="L62" s="448">
        <f t="shared" si="40"/>
        <v>0</v>
      </c>
      <c r="M62" s="475">
        <f t="shared" si="39"/>
        <v>0</v>
      </c>
      <c r="N62" s="290"/>
      <c r="O62" s="238">
        <f t="shared" ref="O62" si="42">$O$1</f>
        <v>2614</v>
      </c>
      <c r="P62" s="239">
        <f t="shared" si="36"/>
        <v>0</v>
      </c>
      <c r="Q62" s="289"/>
      <c r="R62" s="238">
        <f>$R$1</f>
        <v>2614</v>
      </c>
      <c r="S62" s="258">
        <f t="shared" si="29"/>
        <v>0</v>
      </c>
    </row>
    <row r="63" spans="1:19" ht="48" customHeight="1" x14ac:dyDescent="0.3">
      <c r="A63" s="819"/>
      <c r="B63" s="822"/>
      <c r="C63" s="808"/>
      <c r="D63" s="832"/>
      <c r="E63" s="232" t="s">
        <v>97</v>
      </c>
      <c r="F63" s="232" t="s">
        <v>99</v>
      </c>
      <c r="G63" s="289"/>
      <c r="H63" s="234">
        <v>0</v>
      </c>
      <c r="I63" s="235" t="e">
        <f t="shared" si="25"/>
        <v>#DIV/0!</v>
      </c>
      <c r="J63" s="290"/>
      <c r="K63" s="291"/>
      <c r="L63" s="448" t="e">
        <f t="shared" si="40"/>
        <v>#DIV/0!</v>
      </c>
      <c r="M63" s="475" t="e">
        <f t="shared" si="39"/>
        <v>#DIV/0!</v>
      </c>
      <c r="N63" s="290"/>
      <c r="O63" s="238"/>
      <c r="P63" s="239" t="e">
        <f t="shared" si="36"/>
        <v>#DIV/0!</v>
      </c>
      <c r="Q63" s="289"/>
      <c r="R63" s="238"/>
      <c r="S63" s="258" t="e">
        <f t="shared" si="29"/>
        <v>#DIV/0!</v>
      </c>
    </row>
    <row r="64" spans="1:19" ht="33.75" customHeight="1" x14ac:dyDescent="0.3">
      <c r="A64" s="819"/>
      <c r="B64" s="822"/>
      <c r="C64" s="801">
        <v>3</v>
      </c>
      <c r="D64" s="811" t="s">
        <v>47</v>
      </c>
      <c r="E64" s="129" t="s">
        <v>62</v>
      </c>
      <c r="F64" s="129" t="s">
        <v>61</v>
      </c>
      <c r="G64" s="141">
        <v>2000</v>
      </c>
      <c r="H64" s="131">
        <f>$H$1</f>
        <v>2641</v>
      </c>
      <c r="I64" s="132">
        <f t="shared" si="25"/>
        <v>0.75728890571753127</v>
      </c>
      <c r="J64" s="143">
        <v>59912.11</v>
      </c>
      <c r="K64" s="131">
        <f t="shared" ref="K64" si="43">$K$1</f>
        <v>2614</v>
      </c>
      <c r="L64" s="433">
        <f t="shared" si="40"/>
        <v>22.919705432287682</v>
      </c>
      <c r="M64" s="464">
        <f t="shared" si="39"/>
        <v>22.162416526570151</v>
      </c>
      <c r="N64" s="203">
        <v>3000</v>
      </c>
      <c r="O64" s="136">
        <f t="shared" ref="O64" si="44">$O$1</f>
        <v>2614</v>
      </c>
      <c r="P64" s="137">
        <f t="shared" si="36"/>
        <v>1.1476664116296864</v>
      </c>
      <c r="Q64" s="138">
        <v>3000</v>
      </c>
      <c r="R64" s="139">
        <f>$R$1</f>
        <v>2614</v>
      </c>
      <c r="S64" s="140">
        <f t="shared" si="29"/>
        <v>1.1476664116296864</v>
      </c>
    </row>
    <row r="65" spans="1:19" ht="29.25" customHeight="1" x14ac:dyDescent="0.3">
      <c r="A65" s="819"/>
      <c r="B65" s="822"/>
      <c r="C65" s="801"/>
      <c r="D65" s="811"/>
      <c r="E65" s="232" t="s">
        <v>98</v>
      </c>
      <c r="F65" s="232" t="s">
        <v>100</v>
      </c>
      <c r="G65" s="289"/>
      <c r="H65" s="234"/>
      <c r="I65" s="235" t="e">
        <f t="shared" si="25"/>
        <v>#DIV/0!</v>
      </c>
      <c r="J65" s="290"/>
      <c r="K65" s="291"/>
      <c r="L65" s="448" t="e">
        <f t="shared" si="40"/>
        <v>#DIV/0!</v>
      </c>
      <c r="M65" s="475" t="e">
        <f t="shared" si="39"/>
        <v>#DIV/0!</v>
      </c>
      <c r="N65" s="256"/>
      <c r="O65" s="238"/>
      <c r="P65" s="239" t="e">
        <f t="shared" si="36"/>
        <v>#DIV/0!</v>
      </c>
      <c r="Q65" s="289"/>
      <c r="R65" s="238"/>
      <c r="S65" s="258" t="e">
        <f>Q65/R65</f>
        <v>#DIV/0!</v>
      </c>
    </row>
    <row r="66" spans="1:19" ht="27" customHeight="1" x14ac:dyDescent="0.3">
      <c r="A66" s="819"/>
      <c r="B66" s="822"/>
      <c r="C66" s="808">
        <v>4</v>
      </c>
      <c r="D66" s="833" t="s">
        <v>48</v>
      </c>
      <c r="E66" s="232" t="s">
        <v>62</v>
      </c>
      <c r="F66" s="232" t="s">
        <v>61</v>
      </c>
      <c r="G66" s="257"/>
      <c r="H66" s="234">
        <f>$H$1</f>
        <v>2641</v>
      </c>
      <c r="I66" s="235">
        <f t="shared" si="25"/>
        <v>0</v>
      </c>
      <c r="J66" s="256"/>
      <c r="K66" s="234">
        <f t="shared" ref="K66" si="45">$K$1</f>
        <v>2614</v>
      </c>
      <c r="L66" s="448">
        <f t="shared" si="40"/>
        <v>0</v>
      </c>
      <c r="M66" s="475">
        <f t="shared" si="39"/>
        <v>0</v>
      </c>
      <c r="N66" s="256"/>
      <c r="O66" s="238">
        <f t="shared" ref="O66" si="46">$O$1</f>
        <v>2614</v>
      </c>
      <c r="P66" s="239">
        <f t="shared" si="36"/>
        <v>0</v>
      </c>
      <c r="Q66" s="257"/>
      <c r="R66" s="238">
        <f>$R$1</f>
        <v>2614</v>
      </c>
      <c r="S66" s="258">
        <f t="shared" si="29"/>
        <v>0</v>
      </c>
    </row>
    <row r="67" spans="1:19" ht="28.8" x14ac:dyDescent="0.3">
      <c r="A67" s="819"/>
      <c r="B67" s="822"/>
      <c r="C67" s="808"/>
      <c r="D67" s="833"/>
      <c r="E67" s="232" t="s">
        <v>81</v>
      </c>
      <c r="F67" s="232" t="s">
        <v>101</v>
      </c>
      <c r="G67" s="289"/>
      <c r="H67" s="234"/>
      <c r="I67" s="235" t="e">
        <f t="shared" si="25"/>
        <v>#DIV/0!</v>
      </c>
      <c r="J67" s="290"/>
      <c r="K67" s="291"/>
      <c r="L67" s="448" t="e">
        <f t="shared" si="40"/>
        <v>#DIV/0!</v>
      </c>
      <c r="M67" s="475" t="e">
        <f t="shared" si="39"/>
        <v>#DIV/0!</v>
      </c>
      <c r="N67" s="256"/>
      <c r="O67" s="238"/>
      <c r="P67" s="239" t="e">
        <f t="shared" si="36"/>
        <v>#DIV/0!</v>
      </c>
      <c r="Q67" s="257"/>
      <c r="R67" s="238"/>
      <c r="S67" s="258" t="e">
        <f t="shared" si="29"/>
        <v>#DIV/0!</v>
      </c>
    </row>
    <row r="68" spans="1:19" ht="27" customHeight="1" x14ac:dyDescent="0.3">
      <c r="A68" s="819"/>
      <c r="B68" s="822"/>
      <c r="C68" s="808">
        <v>5</v>
      </c>
      <c r="D68" s="807" t="s">
        <v>345</v>
      </c>
      <c r="E68" s="232" t="s">
        <v>62</v>
      </c>
      <c r="F68" s="232" t="s">
        <v>61</v>
      </c>
      <c r="G68" s="257"/>
      <c r="H68" s="234">
        <f>$H$1</f>
        <v>2641</v>
      </c>
      <c r="I68" s="235">
        <f t="shared" si="25"/>
        <v>0</v>
      </c>
      <c r="J68" s="256"/>
      <c r="K68" s="234">
        <f t="shared" ref="K68" si="47">$K$1</f>
        <v>2614</v>
      </c>
      <c r="L68" s="448">
        <f t="shared" si="40"/>
        <v>0</v>
      </c>
      <c r="M68" s="475">
        <f t="shared" si="39"/>
        <v>0</v>
      </c>
      <c r="N68" s="256"/>
      <c r="O68" s="238">
        <f t="shared" ref="O68" si="48">$O$1</f>
        <v>2614</v>
      </c>
      <c r="P68" s="239">
        <f t="shared" si="36"/>
        <v>0</v>
      </c>
      <c r="Q68" s="257"/>
      <c r="R68" s="238">
        <f>$R$1</f>
        <v>2614</v>
      </c>
      <c r="S68" s="258">
        <f t="shared" si="29"/>
        <v>0</v>
      </c>
    </row>
    <row r="69" spans="1:19" ht="28.8" x14ac:dyDescent="0.3">
      <c r="A69" s="819"/>
      <c r="B69" s="822"/>
      <c r="C69" s="808"/>
      <c r="D69" s="807"/>
      <c r="E69" s="232" t="s">
        <v>110</v>
      </c>
      <c r="F69" s="232" t="s">
        <v>111</v>
      </c>
      <c r="G69" s="257"/>
      <c r="H69" s="234"/>
      <c r="I69" s="235" t="e">
        <f t="shared" si="25"/>
        <v>#DIV/0!</v>
      </c>
      <c r="J69" s="256"/>
      <c r="K69" s="292"/>
      <c r="L69" s="448" t="e">
        <f t="shared" si="40"/>
        <v>#DIV/0!</v>
      </c>
      <c r="M69" s="475" t="e">
        <f t="shared" si="39"/>
        <v>#DIV/0!</v>
      </c>
      <c r="N69" s="290"/>
      <c r="O69" s="238"/>
      <c r="P69" s="239" t="e">
        <f t="shared" si="36"/>
        <v>#DIV/0!</v>
      </c>
      <c r="Q69" s="257"/>
      <c r="R69" s="238"/>
      <c r="S69" s="258" t="e">
        <f t="shared" si="29"/>
        <v>#DIV/0!</v>
      </c>
    </row>
    <row r="70" spans="1:19" ht="28.5" customHeight="1" x14ac:dyDescent="0.3">
      <c r="A70" s="819"/>
      <c r="B70" s="822"/>
      <c r="C70" s="127">
        <v>7</v>
      </c>
      <c r="D70" s="129" t="s">
        <v>50</v>
      </c>
      <c r="E70" s="129" t="s">
        <v>62</v>
      </c>
      <c r="F70" s="129" t="s">
        <v>61</v>
      </c>
      <c r="G70" s="141">
        <v>155200</v>
      </c>
      <c r="H70" s="131">
        <f>$H$1</f>
        <v>2641</v>
      </c>
      <c r="I70" s="132">
        <f t="shared" si="25"/>
        <v>58.765619083680427</v>
      </c>
      <c r="J70" s="143">
        <v>147090.15</v>
      </c>
      <c r="K70" s="131">
        <f t="shared" ref="K70:K72" si="49">$K$1</f>
        <v>2614</v>
      </c>
      <c r="L70" s="433">
        <f t="shared" si="40"/>
        <v>56.270141545524098</v>
      </c>
      <c r="M70" s="464">
        <f t="shared" si="39"/>
        <v>-2.4954775381563294</v>
      </c>
      <c r="N70" s="203">
        <v>147200</v>
      </c>
      <c r="O70" s="136">
        <f t="shared" ref="O70:O72" si="50">$O$1</f>
        <v>2614</v>
      </c>
      <c r="P70" s="137">
        <f t="shared" si="36"/>
        <v>56.312165263963273</v>
      </c>
      <c r="Q70" s="138">
        <v>147200</v>
      </c>
      <c r="R70" s="139">
        <f>$R$1</f>
        <v>2614</v>
      </c>
      <c r="S70" s="140">
        <f t="shared" si="29"/>
        <v>56.312165263963273</v>
      </c>
    </row>
    <row r="71" spans="1:19" ht="28.5" customHeight="1" x14ac:dyDescent="0.3">
      <c r="A71" s="819"/>
      <c r="B71" s="822"/>
      <c r="C71" s="254">
        <v>8</v>
      </c>
      <c r="D71" s="232" t="s">
        <v>51</v>
      </c>
      <c r="E71" s="232" t="s">
        <v>62</v>
      </c>
      <c r="F71" s="232" t="s">
        <v>61</v>
      </c>
      <c r="G71" s="257"/>
      <c r="H71" s="234">
        <f>$H$1</f>
        <v>2641</v>
      </c>
      <c r="I71" s="235">
        <f t="shared" si="25"/>
        <v>0</v>
      </c>
      <c r="J71" s="256"/>
      <c r="K71" s="234">
        <f t="shared" si="49"/>
        <v>2614</v>
      </c>
      <c r="L71" s="448">
        <f t="shared" si="40"/>
        <v>0</v>
      </c>
      <c r="M71" s="475">
        <f t="shared" si="39"/>
        <v>0</v>
      </c>
      <c r="N71" s="256"/>
      <c r="O71" s="238">
        <f t="shared" si="50"/>
        <v>2614</v>
      </c>
      <c r="P71" s="239">
        <f t="shared" si="36"/>
        <v>0</v>
      </c>
      <c r="Q71" s="257"/>
      <c r="R71" s="238">
        <f>$R$1</f>
        <v>2614</v>
      </c>
      <c r="S71" s="258">
        <f t="shared" si="29"/>
        <v>0</v>
      </c>
    </row>
    <row r="72" spans="1:19" ht="34.5" customHeight="1" x14ac:dyDescent="0.3">
      <c r="A72" s="819"/>
      <c r="B72" s="822"/>
      <c r="C72" s="801">
        <v>9</v>
      </c>
      <c r="D72" s="803" t="s">
        <v>52</v>
      </c>
      <c r="E72" s="129" t="s">
        <v>62</v>
      </c>
      <c r="F72" s="129" t="s">
        <v>61</v>
      </c>
      <c r="G72" s="141">
        <v>19650</v>
      </c>
      <c r="H72" s="131">
        <f>$H$1</f>
        <v>2641</v>
      </c>
      <c r="I72" s="132">
        <f t="shared" si="25"/>
        <v>7.4403634986747447</v>
      </c>
      <c r="J72" s="143">
        <v>9679.43</v>
      </c>
      <c r="K72" s="131">
        <f t="shared" si="49"/>
        <v>2614</v>
      </c>
      <c r="L72" s="433">
        <f t="shared" si="40"/>
        <v>3.7029188982402448</v>
      </c>
      <c r="M72" s="464">
        <f t="shared" si="39"/>
        <v>-3.7374446004344999</v>
      </c>
      <c r="N72" s="203">
        <v>19550</v>
      </c>
      <c r="O72" s="136">
        <f t="shared" si="50"/>
        <v>2614</v>
      </c>
      <c r="P72" s="137">
        <f t="shared" si="36"/>
        <v>7.4789594491201221</v>
      </c>
      <c r="Q72" s="138">
        <v>19550</v>
      </c>
      <c r="R72" s="139">
        <f>$R$1</f>
        <v>2614</v>
      </c>
      <c r="S72" s="140">
        <f t="shared" si="29"/>
        <v>7.4789594491201221</v>
      </c>
    </row>
    <row r="73" spans="1:19" ht="29.4" thickBot="1" x14ac:dyDescent="0.35">
      <c r="A73" s="820"/>
      <c r="B73" s="823"/>
      <c r="C73" s="802"/>
      <c r="D73" s="804"/>
      <c r="E73" s="158" t="s">
        <v>102</v>
      </c>
      <c r="F73" s="158" t="s">
        <v>103</v>
      </c>
      <c r="G73" s="293">
        <v>23700</v>
      </c>
      <c r="H73" s="294">
        <f>G72</f>
        <v>19650</v>
      </c>
      <c r="I73" s="295">
        <f t="shared" si="25"/>
        <v>1.2061068702290076</v>
      </c>
      <c r="J73" s="296">
        <v>46328.1</v>
      </c>
      <c r="K73" s="294">
        <f>J72</f>
        <v>9679.43</v>
      </c>
      <c r="L73" s="449">
        <f t="shared" si="40"/>
        <v>4.7862425783336411</v>
      </c>
      <c r="M73" s="480">
        <f>L73-I73</f>
        <v>3.5801357081046334</v>
      </c>
      <c r="N73" s="205">
        <v>23700</v>
      </c>
      <c r="O73" s="165">
        <v>19550</v>
      </c>
      <c r="P73" s="297">
        <f t="shared" si="36"/>
        <v>1.2122762148337596</v>
      </c>
      <c r="Q73" s="166">
        <v>23700</v>
      </c>
      <c r="R73" s="379">
        <f>Q72</f>
        <v>19550</v>
      </c>
      <c r="S73" s="298">
        <f>Q73/R73</f>
        <v>1.2122762148337596</v>
      </c>
    </row>
    <row r="74" spans="1:19" ht="15.75" thickBot="1" x14ac:dyDescent="0.3">
      <c r="A74" s="169"/>
      <c r="B74" s="169"/>
      <c r="C74" s="170"/>
      <c r="D74" s="169"/>
      <c r="E74" s="206"/>
      <c r="F74" s="171"/>
      <c r="G74" s="299"/>
      <c r="H74" s="300"/>
      <c r="I74" s="301"/>
      <c r="J74" s="301"/>
      <c r="K74" s="301"/>
      <c r="L74" s="450"/>
      <c r="M74" s="481"/>
      <c r="N74" s="299"/>
      <c r="O74" s="302"/>
      <c r="P74" s="303"/>
      <c r="Q74" s="304"/>
      <c r="R74" s="302"/>
      <c r="S74" s="303"/>
    </row>
    <row r="75" spans="1:19" ht="39" customHeight="1" thickBot="1" x14ac:dyDescent="0.3">
      <c r="A75" s="305">
        <v>13</v>
      </c>
      <c r="B75" s="306" t="s">
        <v>332</v>
      </c>
      <c r="C75" s="307">
        <v>7</v>
      </c>
      <c r="D75" s="308" t="s">
        <v>333</v>
      </c>
      <c r="E75" s="308" t="s">
        <v>62</v>
      </c>
      <c r="F75" s="308" t="s">
        <v>61</v>
      </c>
      <c r="G75" s="309">
        <v>0</v>
      </c>
      <c r="H75" s="310">
        <f>$H$1</f>
        <v>2641</v>
      </c>
      <c r="I75" s="311">
        <f>G75/H75</f>
        <v>0</v>
      </c>
      <c r="J75" s="312"/>
      <c r="K75" s="310">
        <f t="shared" ref="K75" si="51">$K$1</f>
        <v>2614</v>
      </c>
      <c r="L75" s="451">
        <f>J75/K75</f>
        <v>0</v>
      </c>
      <c r="M75" s="482">
        <f>L75-I75</f>
        <v>0</v>
      </c>
      <c r="N75" s="313"/>
      <c r="O75" s="314">
        <f t="shared" ref="O75" si="52">$O$1</f>
        <v>2614</v>
      </c>
      <c r="P75" s="315">
        <f>N75/O75</f>
        <v>0</v>
      </c>
      <c r="Q75" s="309"/>
      <c r="R75" s="314">
        <f>$R$1</f>
        <v>2614</v>
      </c>
      <c r="S75" s="316">
        <f>Q75/R75</f>
        <v>0</v>
      </c>
    </row>
    <row r="76" spans="1:19" s="169" customFormat="1" ht="15.75" thickBot="1" x14ac:dyDescent="0.3">
      <c r="C76" s="170"/>
      <c r="E76" s="206"/>
      <c r="F76" s="171"/>
      <c r="G76" s="172"/>
      <c r="H76" s="173"/>
      <c r="I76" s="174"/>
      <c r="J76" s="174"/>
      <c r="K76" s="174"/>
      <c r="L76" s="438"/>
      <c r="M76" s="430"/>
      <c r="N76" s="172"/>
      <c r="P76" s="200"/>
      <c r="Q76" s="199"/>
      <c r="S76" s="200"/>
    </row>
    <row r="77" spans="1:19" ht="32.25" customHeight="1" x14ac:dyDescent="0.3">
      <c r="A77" s="818">
        <v>14</v>
      </c>
      <c r="B77" s="821" t="s">
        <v>12</v>
      </c>
      <c r="C77" s="114">
        <v>2</v>
      </c>
      <c r="D77" s="115" t="s">
        <v>53</v>
      </c>
      <c r="E77" s="116" t="s">
        <v>62</v>
      </c>
      <c r="F77" s="116" t="s">
        <v>61</v>
      </c>
      <c r="G77" s="317">
        <v>0</v>
      </c>
      <c r="H77" s="118">
        <f>$H$1</f>
        <v>2641</v>
      </c>
      <c r="I77" s="119">
        <f t="shared" si="25"/>
        <v>0</v>
      </c>
      <c r="J77" s="318">
        <v>0</v>
      </c>
      <c r="K77" s="118">
        <f t="shared" ref="K77:K78" si="53">$K$1</f>
        <v>2614</v>
      </c>
      <c r="L77" s="452">
        <f t="shared" ref="L77:L78" si="54">J77/K77</f>
        <v>0</v>
      </c>
      <c r="M77" s="463">
        <f t="shared" ref="M77:M91" si="55">L77-I77</f>
        <v>0</v>
      </c>
      <c r="N77" s="121">
        <v>0</v>
      </c>
      <c r="O77" s="122">
        <f t="shared" ref="O77:O78" si="56">$O$1</f>
        <v>2614</v>
      </c>
      <c r="P77" s="123">
        <f t="shared" ref="P77:P78" si="57">N77/O77</f>
        <v>0</v>
      </c>
      <c r="Q77" s="124">
        <v>0</v>
      </c>
      <c r="R77" s="125">
        <f>$R$1</f>
        <v>2614</v>
      </c>
      <c r="S77" s="126">
        <f t="shared" si="29"/>
        <v>0</v>
      </c>
    </row>
    <row r="78" spans="1:19" ht="28.8" x14ac:dyDescent="0.3">
      <c r="A78" s="819"/>
      <c r="B78" s="822"/>
      <c r="C78" s="801">
        <v>4</v>
      </c>
      <c r="D78" s="805" t="s">
        <v>54</v>
      </c>
      <c r="E78" s="129" t="s">
        <v>62</v>
      </c>
      <c r="F78" s="129" t="s">
        <v>61</v>
      </c>
      <c r="G78" s="141">
        <v>3100</v>
      </c>
      <c r="H78" s="131">
        <f>$H$1</f>
        <v>2641</v>
      </c>
      <c r="I78" s="132">
        <f t="shared" si="25"/>
        <v>1.1737978038621735</v>
      </c>
      <c r="J78" s="143">
        <v>2072.89</v>
      </c>
      <c r="K78" s="131">
        <f t="shared" si="53"/>
        <v>2614</v>
      </c>
      <c r="L78" s="435">
        <f t="shared" si="54"/>
        <v>0.79299540933435342</v>
      </c>
      <c r="M78" s="464">
        <f t="shared" si="55"/>
        <v>-0.38080239452782005</v>
      </c>
      <c r="N78" s="135">
        <v>3500</v>
      </c>
      <c r="O78" s="136">
        <f t="shared" si="56"/>
        <v>2614</v>
      </c>
      <c r="P78" s="137">
        <f t="shared" si="57"/>
        <v>1.3389441469013006</v>
      </c>
      <c r="Q78" s="153">
        <v>3500</v>
      </c>
      <c r="R78" s="139">
        <f>$R$1</f>
        <v>2614</v>
      </c>
      <c r="S78" s="140">
        <f t="shared" si="29"/>
        <v>1.3389441469013006</v>
      </c>
    </row>
    <row r="79" spans="1:19" ht="29.4" thickBot="1" x14ac:dyDescent="0.35">
      <c r="A79" s="820"/>
      <c r="B79" s="823"/>
      <c r="C79" s="802"/>
      <c r="D79" s="806"/>
      <c r="E79" s="187" t="s">
        <v>104</v>
      </c>
      <c r="F79" s="187" t="s">
        <v>105</v>
      </c>
      <c r="G79" s="319"/>
      <c r="H79" s="320"/>
      <c r="I79" s="321"/>
      <c r="J79" s="322"/>
      <c r="K79" s="320"/>
      <c r="L79" s="453"/>
      <c r="M79" s="476"/>
      <c r="N79" s="323"/>
      <c r="O79" s="196"/>
      <c r="P79" s="246">
        <v>344</v>
      </c>
      <c r="Q79" s="195"/>
      <c r="R79" s="196"/>
      <c r="S79" s="197"/>
    </row>
    <row r="80" spans="1:19" s="169" customFormat="1" ht="15.75" thickBot="1" x14ac:dyDescent="0.3">
      <c r="C80" s="170"/>
      <c r="E80" s="206"/>
      <c r="F80" s="171"/>
      <c r="G80" s="172"/>
      <c r="H80" s="173"/>
      <c r="I80" s="174"/>
      <c r="J80" s="174"/>
      <c r="K80" s="174"/>
      <c r="L80" s="438"/>
      <c r="M80" s="430"/>
      <c r="N80" s="172"/>
      <c r="P80" s="200"/>
      <c r="Q80" s="199"/>
      <c r="S80" s="200"/>
    </row>
    <row r="81" spans="1:19" ht="33.75" customHeight="1" x14ac:dyDescent="0.3">
      <c r="A81" s="818">
        <v>15</v>
      </c>
      <c r="B81" s="821" t="s">
        <v>13</v>
      </c>
      <c r="C81" s="254">
        <v>1</v>
      </c>
      <c r="D81" s="232" t="s">
        <v>55</v>
      </c>
      <c r="E81" s="232" t="s">
        <v>62</v>
      </c>
      <c r="F81" s="232" t="s">
        <v>61</v>
      </c>
      <c r="G81" s="257">
        <v>0</v>
      </c>
      <c r="H81" s="234">
        <f>$H$1</f>
        <v>2641</v>
      </c>
      <c r="I81" s="235">
        <f t="shared" si="25"/>
        <v>0</v>
      </c>
      <c r="J81" s="256"/>
      <c r="K81" s="234">
        <f t="shared" ref="K81:K82" si="58">$K$1</f>
        <v>2614</v>
      </c>
      <c r="L81" s="454">
        <f t="shared" ref="L81" si="59">J81/K81</f>
        <v>0</v>
      </c>
      <c r="M81" s="475">
        <f t="shared" si="55"/>
        <v>0</v>
      </c>
      <c r="N81" s="236">
        <v>0</v>
      </c>
      <c r="O81" s="238">
        <f t="shared" ref="O81:O91" si="60">$O$1</f>
        <v>2614</v>
      </c>
      <c r="P81" s="239">
        <f t="shared" ref="P81" si="61">N81/O81</f>
        <v>0</v>
      </c>
      <c r="Q81" s="257">
        <v>0</v>
      </c>
      <c r="R81" s="238">
        <f>$R$1</f>
        <v>2614</v>
      </c>
      <c r="S81" s="258">
        <f t="shared" si="29"/>
        <v>0</v>
      </c>
    </row>
    <row r="82" spans="1:19" ht="37.5" customHeight="1" thickBot="1" x14ac:dyDescent="0.35">
      <c r="A82" s="820"/>
      <c r="B82" s="823"/>
      <c r="C82" s="324">
        <v>3</v>
      </c>
      <c r="D82" s="325" t="s">
        <v>334</v>
      </c>
      <c r="E82" s="325" t="s">
        <v>62</v>
      </c>
      <c r="F82" s="325" t="s">
        <v>61</v>
      </c>
      <c r="G82" s="326"/>
      <c r="H82" s="327">
        <f>$H$1</f>
        <v>2641</v>
      </c>
      <c r="I82" s="328">
        <f>G82/H82</f>
        <v>0</v>
      </c>
      <c r="J82" s="329"/>
      <c r="K82" s="327">
        <f t="shared" si="58"/>
        <v>2614</v>
      </c>
      <c r="L82" s="455">
        <f>J82/K82</f>
        <v>0</v>
      </c>
      <c r="M82" s="483">
        <f t="shared" si="55"/>
        <v>0</v>
      </c>
      <c r="N82" s="330"/>
      <c r="O82" s="331">
        <f t="shared" si="60"/>
        <v>2614</v>
      </c>
      <c r="P82" s="332">
        <f>N82/O82</f>
        <v>0</v>
      </c>
      <c r="Q82" s="326"/>
      <c r="R82" s="331">
        <f>$R$1</f>
        <v>2614</v>
      </c>
      <c r="S82" s="333">
        <f>Q82/R82</f>
        <v>0</v>
      </c>
    </row>
    <row r="83" spans="1:19" s="169" customFormat="1" ht="15.75" thickBot="1" x14ac:dyDescent="0.3">
      <c r="C83" s="170"/>
      <c r="D83" s="334"/>
      <c r="E83" s="171"/>
      <c r="F83" s="171"/>
      <c r="G83" s="172"/>
      <c r="H83" s="173"/>
      <c r="I83" s="174"/>
      <c r="J83" s="172"/>
      <c r="K83" s="173"/>
      <c r="L83" s="456"/>
      <c r="M83" s="430"/>
      <c r="N83" s="172"/>
      <c r="P83" s="200"/>
      <c r="Q83" s="199"/>
      <c r="S83" s="200"/>
    </row>
    <row r="84" spans="1:19" ht="63.75" customHeight="1" thickBot="1" x14ac:dyDescent="0.3">
      <c r="A84" s="335">
        <v>16</v>
      </c>
      <c r="B84" s="306" t="s">
        <v>14</v>
      </c>
      <c r="C84" s="307">
        <v>1</v>
      </c>
      <c r="D84" s="308" t="s">
        <v>56</v>
      </c>
      <c r="E84" s="308" t="s">
        <v>62</v>
      </c>
      <c r="F84" s="308" t="s">
        <v>61</v>
      </c>
      <c r="G84" s="336"/>
      <c r="H84" s="310">
        <f>$H$1</f>
        <v>2641</v>
      </c>
      <c r="I84" s="337">
        <f t="shared" si="25"/>
        <v>0</v>
      </c>
      <c r="J84" s="338"/>
      <c r="K84" s="310">
        <f t="shared" ref="K84" si="62">$K$1</f>
        <v>2614</v>
      </c>
      <c r="L84" s="451">
        <f t="shared" ref="L84" si="63">J84/K84</f>
        <v>0</v>
      </c>
      <c r="M84" s="482">
        <f t="shared" si="55"/>
        <v>0</v>
      </c>
      <c r="N84" s="313"/>
      <c r="O84" s="314">
        <f t="shared" si="60"/>
        <v>2614</v>
      </c>
      <c r="P84" s="315">
        <f t="shared" ref="P84" si="64">N84/O84</f>
        <v>0</v>
      </c>
      <c r="Q84" s="336"/>
      <c r="R84" s="314">
        <f>$R$1</f>
        <v>2614</v>
      </c>
      <c r="S84" s="316">
        <f t="shared" si="29"/>
        <v>0</v>
      </c>
    </row>
    <row r="85" spans="1:19" s="169" customFormat="1" ht="15.75" thickBot="1" x14ac:dyDescent="0.3">
      <c r="C85" s="170"/>
      <c r="E85" s="171"/>
      <c r="F85" s="171"/>
      <c r="G85" s="199"/>
      <c r="H85" s="173"/>
      <c r="I85" s="174"/>
      <c r="J85" s="339"/>
      <c r="K85" s="174"/>
      <c r="L85" s="457"/>
      <c r="M85" s="430"/>
      <c r="N85" s="199"/>
      <c r="P85" s="200"/>
      <c r="Q85" s="199"/>
      <c r="S85" s="198"/>
    </row>
    <row r="86" spans="1:19" ht="30.75" thickBot="1" x14ac:dyDescent="0.3">
      <c r="A86" s="305">
        <v>19</v>
      </c>
      <c r="B86" s="306" t="s">
        <v>15</v>
      </c>
      <c r="C86" s="307">
        <v>1</v>
      </c>
      <c r="D86" s="308" t="s">
        <v>57</v>
      </c>
      <c r="E86" s="308" t="s">
        <v>62</v>
      </c>
      <c r="F86" s="308" t="s">
        <v>61</v>
      </c>
      <c r="G86" s="336"/>
      <c r="H86" s="310">
        <f>$H$1</f>
        <v>2641</v>
      </c>
      <c r="I86" s="340">
        <f>G86/H86</f>
        <v>0</v>
      </c>
      <c r="J86" s="341"/>
      <c r="K86" s="310">
        <f t="shared" ref="K86" si="65">$K$1</f>
        <v>2614</v>
      </c>
      <c r="L86" s="451">
        <f>J86/K86</f>
        <v>0</v>
      </c>
      <c r="M86" s="484">
        <f t="shared" si="55"/>
        <v>0</v>
      </c>
      <c r="N86" s="342"/>
      <c r="O86" s="314">
        <f t="shared" si="60"/>
        <v>2614</v>
      </c>
      <c r="P86" s="315">
        <f>N86/O86</f>
        <v>0</v>
      </c>
      <c r="Q86" s="336"/>
      <c r="R86" s="314">
        <f>$R$1</f>
        <v>2614</v>
      </c>
      <c r="S86" s="316">
        <f t="shared" si="29"/>
        <v>0</v>
      </c>
    </row>
    <row r="87" spans="1:19" ht="15.75" thickBot="1" x14ac:dyDescent="0.3">
      <c r="E87" s="343"/>
      <c r="F87" s="343"/>
      <c r="G87" s="344"/>
      <c r="H87" s="345"/>
      <c r="I87" s="346"/>
      <c r="J87" s="344"/>
      <c r="K87" s="346"/>
      <c r="L87" s="458"/>
      <c r="N87" s="347"/>
      <c r="Q87" s="347"/>
    </row>
    <row r="88" spans="1:19" ht="41.25" customHeight="1" thickBot="1" x14ac:dyDescent="0.3">
      <c r="A88" s="335">
        <v>20</v>
      </c>
      <c r="B88" s="306" t="s">
        <v>335</v>
      </c>
      <c r="C88" s="348" t="s">
        <v>342</v>
      </c>
      <c r="D88" s="349" t="s">
        <v>343</v>
      </c>
      <c r="E88" s="349" t="s">
        <v>62</v>
      </c>
      <c r="F88" s="349" t="s">
        <v>61</v>
      </c>
      <c r="G88" s="350">
        <v>63346</v>
      </c>
      <c r="H88" s="351">
        <f>$H$1</f>
        <v>2641</v>
      </c>
      <c r="I88" s="352">
        <f>G88/H88</f>
        <v>23.985611510791365</v>
      </c>
      <c r="J88" s="353">
        <v>63999</v>
      </c>
      <c r="K88" s="351">
        <f t="shared" ref="K88" si="66">$K$1</f>
        <v>2614</v>
      </c>
      <c r="L88" s="459">
        <f>J88/K88</f>
        <v>24.483167559296099</v>
      </c>
      <c r="M88" s="485">
        <f t="shared" si="55"/>
        <v>0.49755604850473389</v>
      </c>
      <c r="N88" s="354">
        <v>61264</v>
      </c>
      <c r="O88" s="355">
        <f t="shared" si="60"/>
        <v>2614</v>
      </c>
      <c r="P88" s="356">
        <f>N88/O88</f>
        <v>23.436878347360366</v>
      </c>
      <c r="Q88" s="357">
        <v>72897</v>
      </c>
      <c r="R88" s="358">
        <f>$R$1</f>
        <v>2614</v>
      </c>
      <c r="S88" s="359">
        <f>Q88/R88</f>
        <v>27.887146136189749</v>
      </c>
    </row>
    <row r="89" spans="1:19" ht="15.75" thickBot="1" x14ac:dyDescent="0.3">
      <c r="E89" s="343"/>
      <c r="F89" s="343"/>
      <c r="G89" s="344"/>
      <c r="H89" s="345"/>
      <c r="I89" s="346"/>
      <c r="J89" s="344"/>
      <c r="K89" s="346"/>
      <c r="L89" s="458"/>
      <c r="N89" s="347"/>
      <c r="Q89" s="347"/>
    </row>
    <row r="90" spans="1:19" ht="43.2" x14ac:dyDescent="0.3">
      <c r="A90" s="834">
        <v>50</v>
      </c>
      <c r="B90" s="836" t="s">
        <v>336</v>
      </c>
      <c r="C90" s="114">
        <v>1</v>
      </c>
      <c r="D90" s="116" t="s">
        <v>337</v>
      </c>
      <c r="E90" s="116" t="s">
        <v>62</v>
      </c>
      <c r="F90" s="116" t="s">
        <v>61</v>
      </c>
      <c r="G90" s="360">
        <v>13719</v>
      </c>
      <c r="H90" s="118">
        <f>$H$1</f>
        <v>2641</v>
      </c>
      <c r="I90" s="361">
        <f>G90/H90</f>
        <v>5.194623248769406</v>
      </c>
      <c r="J90" s="362">
        <v>13716.54</v>
      </c>
      <c r="K90" s="118">
        <f t="shared" ref="K90:K91" si="67">$K$1</f>
        <v>2614</v>
      </c>
      <c r="L90" s="432">
        <f>J90/K90</f>
        <v>5.2473374139250195</v>
      </c>
      <c r="M90" s="463">
        <f t="shared" si="55"/>
        <v>5.2714165155613557E-2</v>
      </c>
      <c r="N90" s="248">
        <v>12540</v>
      </c>
      <c r="O90" s="122">
        <f t="shared" si="60"/>
        <v>2614</v>
      </c>
      <c r="P90" s="123">
        <f>N90/O90</f>
        <v>4.7972456006120892</v>
      </c>
      <c r="Q90" s="363">
        <v>11292</v>
      </c>
      <c r="R90" s="125">
        <f>$R$1</f>
        <v>2614</v>
      </c>
      <c r="S90" s="126">
        <f>Q90/R90</f>
        <v>4.319816373374139</v>
      </c>
    </row>
    <row r="91" spans="1:19" ht="43.8" thickBot="1" x14ac:dyDescent="0.35">
      <c r="A91" s="835"/>
      <c r="B91" s="837"/>
      <c r="C91" s="264">
        <v>2</v>
      </c>
      <c r="D91" s="265" t="s">
        <v>338</v>
      </c>
      <c r="E91" s="265" t="s">
        <v>62</v>
      </c>
      <c r="F91" s="265" t="s">
        <v>61</v>
      </c>
      <c r="G91" s="364">
        <v>20232</v>
      </c>
      <c r="H91" s="267">
        <f>$H$1</f>
        <v>2641</v>
      </c>
      <c r="I91" s="365">
        <f>G91/H91</f>
        <v>7.6607345702385459</v>
      </c>
      <c r="J91" s="366">
        <v>20231.46</v>
      </c>
      <c r="K91" s="160">
        <f t="shared" si="67"/>
        <v>2614</v>
      </c>
      <c r="L91" s="460">
        <f>J91/K91</f>
        <v>7.7396557000765105</v>
      </c>
      <c r="M91" s="478">
        <f t="shared" si="55"/>
        <v>7.8921129837964621E-2</v>
      </c>
      <c r="N91" s="270">
        <v>21411</v>
      </c>
      <c r="O91" s="164">
        <f t="shared" si="60"/>
        <v>2614</v>
      </c>
      <c r="P91" s="367">
        <f>N91/O91</f>
        <v>8.1908951798010712</v>
      </c>
      <c r="Q91" s="368">
        <v>22659</v>
      </c>
      <c r="R91" s="274">
        <f>$R$1</f>
        <v>2614</v>
      </c>
      <c r="S91" s="275">
        <f>Q91/R91</f>
        <v>8.6683244070390213</v>
      </c>
    </row>
    <row r="92" spans="1:19" ht="15" x14ac:dyDescent="0.25">
      <c r="G92" s="345"/>
      <c r="H92" s="345"/>
      <c r="I92" s="345"/>
      <c r="J92" s="345"/>
      <c r="K92" s="345"/>
    </row>
    <row r="93" spans="1:19" ht="15" x14ac:dyDescent="0.25">
      <c r="G93" s="369"/>
      <c r="H93" s="345"/>
      <c r="I93" s="345"/>
      <c r="J93" s="345"/>
      <c r="K93" s="345"/>
      <c r="N93" s="369"/>
      <c r="Q93" s="369"/>
    </row>
    <row r="94" spans="1:19" ht="15" x14ac:dyDescent="0.25">
      <c r="F94" s="370"/>
      <c r="G94" s="369"/>
      <c r="H94" s="369"/>
      <c r="I94" s="369"/>
      <c r="J94" s="369"/>
      <c r="K94" s="369"/>
      <c r="L94" s="462"/>
      <c r="M94" s="431"/>
      <c r="N94" s="369"/>
      <c r="O94" s="371"/>
      <c r="P94" s="371"/>
      <c r="Q94" s="369"/>
      <c r="R94" s="371"/>
      <c r="S94" s="371"/>
    </row>
    <row r="95" spans="1:19" ht="15" x14ac:dyDescent="0.25">
      <c r="N95" s="373"/>
      <c r="O95" s="373"/>
      <c r="P95" s="373"/>
      <c r="Q95" s="373"/>
    </row>
    <row r="96" spans="1:19" ht="15" x14ac:dyDescent="0.25">
      <c r="G96" s="374"/>
    </row>
    <row r="97" spans="3:8" ht="15" x14ac:dyDescent="0.25">
      <c r="C97" s="99"/>
      <c r="G97" s="99"/>
      <c r="H97" s="99"/>
    </row>
    <row r="98" spans="3:8" ht="15" x14ac:dyDescent="0.25">
      <c r="C98" s="99"/>
      <c r="G98" s="99"/>
      <c r="H98" s="99"/>
    </row>
    <row r="99" spans="3:8" ht="15" x14ac:dyDescent="0.25">
      <c r="C99" s="99"/>
      <c r="G99" s="99"/>
      <c r="H99" s="99"/>
    </row>
    <row r="100" spans="3:8" ht="15" x14ac:dyDescent="0.25">
      <c r="C100" s="99"/>
      <c r="G100" s="99"/>
      <c r="H100" s="99"/>
    </row>
    <row r="101" spans="3:8" ht="15" x14ac:dyDescent="0.25">
      <c r="C101" s="99"/>
      <c r="G101" s="99"/>
      <c r="H101" s="99"/>
    </row>
    <row r="102" spans="3:8" ht="15" x14ac:dyDescent="0.25">
      <c r="C102" s="99"/>
      <c r="G102" s="99"/>
      <c r="H102" s="99"/>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77:A79"/>
    <mergeCell ref="B77:B79"/>
    <mergeCell ref="A81:A82"/>
    <mergeCell ref="B81:B82"/>
    <mergeCell ref="A90:A91"/>
    <mergeCell ref="B90:B91"/>
    <mergeCell ref="C62:C63"/>
    <mergeCell ref="D62:D63"/>
    <mergeCell ref="C64:C65"/>
    <mergeCell ref="D64:D65"/>
    <mergeCell ref="C66:C67"/>
    <mergeCell ref="D66:D67"/>
    <mergeCell ref="C8:C9"/>
    <mergeCell ref="D8:D9"/>
    <mergeCell ref="C11:C12"/>
    <mergeCell ref="D11:D12"/>
    <mergeCell ref="A18:A22"/>
    <mergeCell ref="B18:B22"/>
    <mergeCell ref="C18:C20"/>
    <mergeCell ref="D18:D20"/>
    <mergeCell ref="C21:C22"/>
    <mergeCell ref="D21:D22"/>
    <mergeCell ref="D13:D14"/>
    <mergeCell ref="D15:D16"/>
    <mergeCell ref="A2:B2"/>
    <mergeCell ref="A3:A16"/>
    <mergeCell ref="B3:B16"/>
    <mergeCell ref="A24:A31"/>
    <mergeCell ref="B24:B31"/>
    <mergeCell ref="A33:A34"/>
    <mergeCell ref="B33:B34"/>
    <mergeCell ref="A36:A37"/>
    <mergeCell ref="B36:B37"/>
    <mergeCell ref="A39:A43"/>
    <mergeCell ref="B39:B43"/>
    <mergeCell ref="A45:A52"/>
    <mergeCell ref="B45:B52"/>
    <mergeCell ref="A54:A57"/>
    <mergeCell ref="B54:B57"/>
    <mergeCell ref="A59:A73"/>
    <mergeCell ref="B59:B73"/>
    <mergeCell ref="D29:D31"/>
    <mergeCell ref="C13:C14"/>
    <mergeCell ref="C15:C16"/>
    <mergeCell ref="C24:C25"/>
    <mergeCell ref="C26:C27"/>
    <mergeCell ref="C29:C31"/>
    <mergeCell ref="C55:C57"/>
    <mergeCell ref="D55:D57"/>
    <mergeCell ref="C59:C61"/>
    <mergeCell ref="D59:D61"/>
    <mergeCell ref="C6:C7"/>
    <mergeCell ref="D6:D7"/>
    <mergeCell ref="C48:C49"/>
    <mergeCell ref="D48:D49"/>
    <mergeCell ref="D24:D25"/>
    <mergeCell ref="C39:C41"/>
    <mergeCell ref="D39:D41"/>
    <mergeCell ref="C42:C43"/>
    <mergeCell ref="D42:D43"/>
    <mergeCell ref="C46:C47"/>
    <mergeCell ref="D46:D47"/>
    <mergeCell ref="D26:D27"/>
    <mergeCell ref="C72:C73"/>
    <mergeCell ref="D72:D73"/>
    <mergeCell ref="C78:C79"/>
    <mergeCell ref="D78:D79"/>
    <mergeCell ref="D68:D69"/>
    <mergeCell ref="C68:C69"/>
  </mergeCells>
  <phoneticPr fontId="25" type="noConversion"/>
  <pageMargins left="0.7" right="0.7" top="0.75" bottom="0.32552083333333331" header="0.3" footer="0.3"/>
  <pageSetup paperSize="8" scale="60" fitToHeight="0" orientation="landscape"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65407"/>
  <sheetViews>
    <sheetView topLeftCell="A60" zoomScaleNormal="100" workbookViewId="0">
      <selection activeCell="C57" sqref="C57"/>
    </sheetView>
  </sheetViews>
  <sheetFormatPr defaultColWidth="9.109375" defaultRowHeight="13.2" x14ac:dyDescent="0.3"/>
  <cols>
    <col min="1" max="1" width="9.33203125" style="59" customWidth="1"/>
    <col min="2" max="3" width="12.33203125" style="59" customWidth="1"/>
    <col min="4" max="4" width="6.44140625" style="59" customWidth="1"/>
    <col min="5" max="6" width="4.88671875" style="59" customWidth="1"/>
    <col min="7" max="7" width="6.5546875" style="59" customWidth="1"/>
    <col min="8" max="8" width="4.44140625" style="59" customWidth="1"/>
    <col min="9" max="9" width="6.5546875" style="59" customWidth="1"/>
    <col min="10" max="10" width="7.109375" style="59" customWidth="1"/>
    <col min="11" max="11" width="6.5546875" style="59" customWidth="1"/>
    <col min="12" max="12" width="6.88671875" style="59" customWidth="1"/>
    <col min="13" max="13" width="7.88671875" style="59" customWidth="1"/>
    <col min="14" max="14" width="10.88671875" style="59" customWidth="1"/>
    <col min="15" max="15" width="9.109375" style="59"/>
    <col min="16" max="16" width="2.88671875" style="59" customWidth="1"/>
    <col min="17" max="17" width="7.109375" style="59" customWidth="1"/>
    <col min="18" max="18" width="4.5546875" style="59" customWidth="1"/>
    <col min="19" max="244" width="9.109375" style="59"/>
    <col min="245" max="245" width="14.109375" style="59" bestFit="1" customWidth="1"/>
    <col min="246" max="16384" width="9.109375" style="59"/>
  </cols>
  <sheetData>
    <row r="1" spans="1:23" ht="18" customHeight="1" thickBot="1" x14ac:dyDescent="0.35">
      <c r="A1" s="923" t="s">
        <v>348</v>
      </c>
      <c r="B1" s="923"/>
      <c r="C1" s="923"/>
      <c r="D1" s="923"/>
      <c r="E1" s="923"/>
      <c r="F1" s="923"/>
      <c r="G1" s="923"/>
      <c r="H1" s="923"/>
      <c r="I1" s="923"/>
      <c r="J1" s="923"/>
      <c r="K1" s="923"/>
      <c r="L1" s="923"/>
      <c r="M1" s="923"/>
      <c r="N1" s="923"/>
    </row>
    <row r="2" spans="1:23" ht="26.25" customHeight="1" x14ac:dyDescent="0.3">
      <c r="A2" s="60"/>
      <c r="B2" s="60"/>
      <c r="C2" s="60"/>
      <c r="D2" s="60"/>
      <c r="E2" s="60"/>
      <c r="F2" s="60"/>
      <c r="G2" s="60"/>
      <c r="H2" s="60"/>
      <c r="I2" s="60"/>
      <c r="J2" s="60"/>
      <c r="K2" s="60"/>
      <c r="L2" s="60"/>
      <c r="M2" s="60"/>
      <c r="N2" s="60"/>
      <c r="O2" s="61"/>
      <c r="P2" s="61"/>
      <c r="Q2" s="61"/>
      <c r="R2" s="61"/>
      <c r="S2" s="61"/>
      <c r="T2" s="61"/>
      <c r="U2" s="61"/>
      <c r="V2" s="61"/>
      <c r="W2" s="61"/>
    </row>
    <row r="3" spans="1:23" s="61" customFormat="1" ht="51" customHeight="1" x14ac:dyDescent="0.3">
      <c r="A3" s="924" t="s">
        <v>376</v>
      </c>
      <c r="B3" s="925"/>
      <c r="C3" s="925"/>
      <c r="D3" s="926"/>
      <c r="E3" s="927"/>
      <c r="F3" s="928"/>
      <c r="G3" s="928"/>
      <c r="H3" s="929"/>
      <c r="I3" s="930" t="s">
        <v>352</v>
      </c>
      <c r="J3" s="930"/>
      <c r="K3" s="930"/>
      <c r="L3" s="930"/>
      <c r="M3" s="930"/>
      <c r="N3" s="930"/>
    </row>
    <row r="4" spans="1:23" s="61" customFormat="1" ht="12.75" customHeight="1" x14ac:dyDescent="0.3">
      <c r="A4" s="939" t="s">
        <v>375</v>
      </c>
      <c r="B4" s="940"/>
      <c r="C4" s="940"/>
      <c r="D4" s="941"/>
      <c r="E4" s="945"/>
      <c r="F4" s="946"/>
      <c r="G4" s="946"/>
      <c r="H4" s="946"/>
      <c r="I4" s="947" t="s">
        <v>353</v>
      </c>
      <c r="J4" s="948"/>
      <c r="K4" s="948"/>
      <c r="L4" s="949"/>
      <c r="M4" s="949"/>
      <c r="N4" s="950"/>
    </row>
    <row r="5" spans="1:23" s="61" customFormat="1" ht="21.75" customHeight="1" x14ac:dyDescent="0.3">
      <c r="A5" s="942"/>
      <c r="B5" s="943"/>
      <c r="C5" s="943"/>
      <c r="D5" s="944"/>
      <c r="E5" s="946"/>
      <c r="F5" s="946"/>
      <c r="G5" s="946"/>
      <c r="H5" s="946"/>
      <c r="I5" s="951"/>
      <c r="J5" s="952"/>
      <c r="K5" s="952"/>
      <c r="L5" s="952"/>
      <c r="M5" s="952"/>
      <c r="N5" s="953"/>
    </row>
    <row r="6" spans="1:23" s="61" customFormat="1" ht="21.75" customHeight="1" x14ac:dyDescent="0.3">
      <c r="A6" s="954" t="s">
        <v>274</v>
      </c>
      <c r="B6" s="955"/>
      <c r="C6" s="955"/>
      <c r="D6" s="956"/>
      <c r="E6" s="960" t="s">
        <v>368</v>
      </c>
      <c r="F6" s="960"/>
      <c r="G6" s="960"/>
      <c r="H6" s="961"/>
      <c r="I6" s="964" t="s">
        <v>275</v>
      </c>
      <c r="J6" s="964"/>
      <c r="K6" s="964"/>
      <c r="L6" s="964"/>
      <c r="M6" s="964"/>
      <c r="N6" s="964"/>
    </row>
    <row r="7" spans="1:23" s="61" customFormat="1" ht="27" customHeight="1" x14ac:dyDescent="0.3">
      <c r="A7" s="957"/>
      <c r="B7" s="958"/>
      <c r="C7" s="958"/>
      <c r="D7" s="959"/>
      <c r="E7" s="962"/>
      <c r="F7" s="962"/>
      <c r="G7" s="962"/>
      <c r="H7" s="963"/>
      <c r="I7" s="965">
        <v>2020</v>
      </c>
      <c r="J7" s="966"/>
      <c r="K7" s="967">
        <v>2021</v>
      </c>
      <c r="L7" s="967"/>
      <c r="M7" s="967">
        <v>2022</v>
      </c>
      <c r="N7" s="967"/>
    </row>
    <row r="8" spans="1:23" s="61" customFormat="1" ht="31.5" customHeight="1" x14ac:dyDescent="0.3">
      <c r="A8" s="931" t="s">
        <v>276</v>
      </c>
      <c r="B8" s="932"/>
      <c r="C8" s="932"/>
      <c r="D8" s="933"/>
      <c r="E8" s="934" t="s">
        <v>369</v>
      </c>
      <c r="F8" s="934"/>
      <c r="G8" s="934"/>
      <c r="H8" s="935"/>
      <c r="I8" s="936" t="s">
        <v>277</v>
      </c>
      <c r="J8" s="937"/>
      <c r="K8" s="938" t="s">
        <v>277</v>
      </c>
      <c r="L8" s="938"/>
      <c r="M8" s="938" t="s">
        <v>277</v>
      </c>
      <c r="N8" s="938"/>
    </row>
    <row r="9" spans="1:23" ht="38.25" customHeight="1" x14ac:dyDescent="0.25">
      <c r="A9" s="987" t="s">
        <v>278</v>
      </c>
      <c r="B9" s="988"/>
      <c r="C9" s="989" t="s">
        <v>315</v>
      </c>
      <c r="D9" s="990"/>
      <c r="E9" s="990"/>
      <c r="F9" s="990"/>
      <c r="G9" s="990"/>
      <c r="H9" s="990"/>
      <c r="I9" s="990"/>
      <c r="J9" s="990"/>
      <c r="K9" s="990"/>
      <c r="L9" s="990"/>
      <c r="M9" s="990"/>
      <c r="N9" s="991"/>
      <c r="R9" s="62"/>
    </row>
    <row r="10" spans="1:23" ht="19.5" customHeight="1" x14ac:dyDescent="0.3">
      <c r="A10" s="968" t="s">
        <v>279</v>
      </c>
      <c r="B10" s="969"/>
      <c r="C10" s="974" t="s">
        <v>356</v>
      </c>
      <c r="D10" s="975"/>
      <c r="E10" s="975"/>
      <c r="F10" s="975"/>
      <c r="G10" s="975"/>
      <c r="H10" s="975"/>
      <c r="I10" s="975"/>
      <c r="J10" s="975"/>
      <c r="K10" s="975"/>
      <c r="L10" s="975"/>
      <c r="M10" s="975"/>
      <c r="N10" s="976"/>
    </row>
    <row r="11" spans="1:23" ht="19.5" customHeight="1" x14ac:dyDescent="0.3">
      <c r="A11" s="970"/>
      <c r="B11" s="971"/>
      <c r="C11" s="977"/>
      <c r="D11" s="978"/>
      <c r="E11" s="978"/>
      <c r="F11" s="978"/>
      <c r="G11" s="978"/>
      <c r="H11" s="978"/>
      <c r="I11" s="978"/>
      <c r="J11" s="978"/>
      <c r="K11" s="978"/>
      <c r="L11" s="978"/>
      <c r="M11" s="978"/>
      <c r="N11" s="979"/>
    </row>
    <row r="12" spans="1:23" ht="22.5" customHeight="1" x14ac:dyDescent="0.3">
      <c r="A12" s="970"/>
      <c r="B12" s="971"/>
      <c r="C12" s="977"/>
      <c r="D12" s="978"/>
      <c r="E12" s="978"/>
      <c r="F12" s="978"/>
      <c r="G12" s="978"/>
      <c r="H12" s="978"/>
      <c r="I12" s="978"/>
      <c r="J12" s="978"/>
      <c r="K12" s="978"/>
      <c r="L12" s="978"/>
      <c r="M12" s="978"/>
      <c r="N12" s="979"/>
    </row>
    <row r="13" spans="1:23" ht="31.5" customHeight="1" x14ac:dyDescent="0.3">
      <c r="A13" s="970"/>
      <c r="B13" s="971"/>
      <c r="C13" s="977"/>
      <c r="D13" s="978"/>
      <c r="E13" s="978"/>
      <c r="F13" s="978"/>
      <c r="G13" s="978"/>
      <c r="H13" s="978"/>
      <c r="I13" s="978"/>
      <c r="J13" s="978"/>
      <c r="K13" s="978"/>
      <c r="L13" s="978"/>
      <c r="M13" s="978"/>
      <c r="N13" s="979"/>
    </row>
    <row r="14" spans="1:23" ht="18.75" hidden="1" customHeight="1" x14ac:dyDescent="0.3">
      <c r="A14" s="970"/>
      <c r="B14" s="971"/>
      <c r="C14" s="977"/>
      <c r="D14" s="978"/>
      <c r="E14" s="978"/>
      <c r="F14" s="978"/>
      <c r="G14" s="978"/>
      <c r="H14" s="978"/>
      <c r="I14" s="978"/>
      <c r="J14" s="978"/>
      <c r="K14" s="978"/>
      <c r="L14" s="978"/>
      <c r="M14" s="978"/>
      <c r="N14" s="979"/>
    </row>
    <row r="15" spans="1:23" ht="16.5" hidden="1" customHeight="1" x14ac:dyDescent="0.3">
      <c r="A15" s="970"/>
      <c r="B15" s="971"/>
      <c r="C15" s="977"/>
      <c r="D15" s="978"/>
      <c r="E15" s="978"/>
      <c r="F15" s="978"/>
      <c r="G15" s="978"/>
      <c r="H15" s="978"/>
      <c r="I15" s="978"/>
      <c r="J15" s="978"/>
      <c r="K15" s="978"/>
      <c r="L15" s="978"/>
      <c r="M15" s="978"/>
      <c r="N15" s="979"/>
    </row>
    <row r="16" spans="1:23" ht="23.25" hidden="1" customHeight="1" x14ac:dyDescent="0.3">
      <c r="A16" s="970"/>
      <c r="B16" s="971"/>
      <c r="C16" s="977"/>
      <c r="D16" s="978"/>
      <c r="E16" s="978"/>
      <c r="F16" s="978"/>
      <c r="G16" s="978"/>
      <c r="H16" s="978"/>
      <c r="I16" s="978"/>
      <c r="J16" s="978"/>
      <c r="K16" s="978"/>
      <c r="L16" s="978"/>
      <c r="M16" s="978"/>
      <c r="N16" s="979"/>
    </row>
    <row r="17" spans="1:166" ht="20.25" hidden="1" customHeight="1" x14ac:dyDescent="0.3">
      <c r="A17" s="970"/>
      <c r="B17" s="971"/>
      <c r="C17" s="977"/>
      <c r="D17" s="978"/>
      <c r="E17" s="978"/>
      <c r="F17" s="978"/>
      <c r="G17" s="978"/>
      <c r="H17" s="978"/>
      <c r="I17" s="978"/>
      <c r="J17" s="978"/>
      <c r="K17" s="978"/>
      <c r="L17" s="978"/>
      <c r="M17" s="978"/>
      <c r="N17" s="979"/>
    </row>
    <row r="18" spans="1:166" ht="13.5" hidden="1" customHeight="1" x14ac:dyDescent="0.3">
      <c r="A18" s="970"/>
      <c r="B18" s="971"/>
      <c r="C18" s="977"/>
      <c r="D18" s="978"/>
      <c r="E18" s="978"/>
      <c r="F18" s="978"/>
      <c r="G18" s="978"/>
      <c r="H18" s="978"/>
      <c r="I18" s="978"/>
      <c r="J18" s="978"/>
      <c r="K18" s="978"/>
      <c r="L18" s="978"/>
      <c r="M18" s="978"/>
      <c r="N18" s="979"/>
    </row>
    <row r="19" spans="1:166" ht="13.5" hidden="1" customHeight="1" x14ac:dyDescent="0.3">
      <c r="A19" s="970"/>
      <c r="B19" s="971"/>
      <c r="C19" s="977"/>
      <c r="D19" s="978"/>
      <c r="E19" s="978"/>
      <c r="F19" s="978"/>
      <c r="G19" s="978"/>
      <c r="H19" s="978"/>
      <c r="I19" s="978"/>
      <c r="J19" s="978"/>
      <c r="K19" s="978"/>
      <c r="L19" s="978"/>
      <c r="M19" s="978"/>
      <c r="N19" s="979"/>
    </row>
    <row r="20" spans="1:166" ht="13.5" customHeight="1" x14ac:dyDescent="0.3">
      <c r="A20" s="970"/>
      <c r="B20" s="971"/>
      <c r="C20" s="977"/>
      <c r="D20" s="978"/>
      <c r="E20" s="978"/>
      <c r="F20" s="978"/>
      <c r="G20" s="978"/>
      <c r="H20" s="978"/>
      <c r="I20" s="978"/>
      <c r="J20" s="978"/>
      <c r="K20" s="978"/>
      <c r="L20" s="978"/>
      <c r="M20" s="978"/>
      <c r="N20" s="979"/>
    </row>
    <row r="21" spans="1:166" ht="13.5" customHeight="1" x14ac:dyDescent="0.3">
      <c r="A21" s="970"/>
      <c r="B21" s="971"/>
      <c r="C21" s="977"/>
      <c r="D21" s="978"/>
      <c r="E21" s="978"/>
      <c r="F21" s="978"/>
      <c r="G21" s="978"/>
      <c r="H21" s="978"/>
      <c r="I21" s="978"/>
      <c r="J21" s="978"/>
      <c r="K21" s="978"/>
      <c r="L21" s="978"/>
      <c r="M21" s="978"/>
      <c r="N21" s="979"/>
    </row>
    <row r="22" spans="1:166" ht="45" customHeight="1" x14ac:dyDescent="0.3">
      <c r="A22" s="972"/>
      <c r="B22" s="973"/>
      <c r="C22" s="980"/>
      <c r="D22" s="981"/>
      <c r="E22" s="981"/>
      <c r="F22" s="981"/>
      <c r="G22" s="981"/>
      <c r="H22" s="981"/>
      <c r="I22" s="981"/>
      <c r="J22" s="981"/>
      <c r="K22" s="981"/>
      <c r="L22" s="981"/>
      <c r="M22" s="981"/>
      <c r="N22" s="982"/>
    </row>
    <row r="23" spans="1:166" ht="18.75" customHeight="1" x14ac:dyDescent="0.25">
      <c r="A23" s="892" t="s">
        <v>280</v>
      </c>
      <c r="B23" s="983"/>
      <c r="C23" s="983"/>
      <c r="D23" s="983"/>
      <c r="E23" s="983"/>
      <c r="F23" s="983"/>
      <c r="G23" s="983"/>
      <c r="H23" s="983"/>
      <c r="I23" s="983"/>
      <c r="J23" s="983"/>
      <c r="K23" s="983"/>
      <c r="L23" s="983"/>
      <c r="M23" s="983"/>
      <c r="N23" s="893"/>
      <c r="R23" s="63"/>
      <c r="S23" s="63"/>
      <c r="T23" s="63"/>
      <c r="U23" s="63"/>
      <c r="V23" s="63"/>
      <c r="W23" s="63"/>
      <c r="X23" s="63"/>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row>
    <row r="24" spans="1:166" ht="31.5" customHeight="1" x14ac:dyDescent="0.25">
      <c r="A24" s="65">
        <v>1</v>
      </c>
      <c r="B24" s="919" t="s">
        <v>316</v>
      </c>
      <c r="C24" s="920"/>
      <c r="D24" s="920"/>
      <c r="E24" s="920"/>
      <c r="F24" s="920"/>
      <c r="G24" s="921"/>
      <c r="H24" s="65">
        <v>5</v>
      </c>
      <c r="I24" s="984" t="s">
        <v>317</v>
      </c>
      <c r="J24" s="985"/>
      <c r="K24" s="985"/>
      <c r="L24" s="985"/>
      <c r="M24" s="985"/>
      <c r="N24" s="986"/>
      <c r="R24" s="63"/>
      <c r="S24" s="63"/>
      <c r="T24" s="63"/>
      <c r="U24" s="63"/>
      <c r="V24" s="63"/>
      <c r="W24" s="63"/>
      <c r="X24" s="63"/>
      <c r="Y24" s="63"/>
      <c r="Z24" s="63"/>
      <c r="AA24" s="63"/>
      <c r="AB24" s="63"/>
      <c r="AC24" s="63"/>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row>
    <row r="25" spans="1:166" ht="31.5" customHeight="1" x14ac:dyDescent="0.25">
      <c r="A25" s="65">
        <v>2</v>
      </c>
      <c r="B25" s="919" t="s">
        <v>318</v>
      </c>
      <c r="C25" s="920"/>
      <c r="D25" s="920"/>
      <c r="E25" s="920"/>
      <c r="F25" s="920"/>
      <c r="G25" s="921"/>
      <c r="H25" s="65">
        <v>6</v>
      </c>
      <c r="I25" s="919" t="s">
        <v>319</v>
      </c>
      <c r="J25" s="920"/>
      <c r="K25" s="920"/>
      <c r="L25" s="920"/>
      <c r="M25" s="920"/>
      <c r="N25" s="921"/>
      <c r="R25" s="63"/>
      <c r="S25" s="63"/>
      <c r="T25" s="63"/>
      <c r="U25" s="63"/>
      <c r="V25" s="63"/>
      <c r="W25" s="63"/>
      <c r="X25" s="63"/>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row>
    <row r="26" spans="1:166" ht="31.5" customHeight="1" x14ac:dyDescent="0.25">
      <c r="A26" s="65">
        <v>3</v>
      </c>
      <c r="B26" s="919" t="s">
        <v>320</v>
      </c>
      <c r="C26" s="920"/>
      <c r="D26" s="920"/>
      <c r="E26" s="920"/>
      <c r="F26" s="920"/>
      <c r="G26" s="921"/>
      <c r="H26" s="65">
        <v>7</v>
      </c>
      <c r="I26" s="919" t="s">
        <v>360</v>
      </c>
      <c r="J26" s="920"/>
      <c r="K26" s="920"/>
      <c r="L26" s="920"/>
      <c r="M26" s="920"/>
      <c r="N26" s="921"/>
      <c r="R26" s="63"/>
      <c r="S26" s="63"/>
      <c r="T26" s="63"/>
      <c r="U26" s="63"/>
      <c r="V26" s="63"/>
      <c r="W26" s="63"/>
      <c r="X26" s="63"/>
      <c r="Y26" s="63"/>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row>
    <row r="27" spans="1:166" ht="31.5" customHeight="1" x14ac:dyDescent="0.25">
      <c r="A27" s="65">
        <v>4</v>
      </c>
      <c r="B27" s="919" t="s">
        <v>361</v>
      </c>
      <c r="C27" s="920"/>
      <c r="D27" s="920"/>
      <c r="E27" s="920"/>
      <c r="F27" s="920"/>
      <c r="G27" s="921"/>
      <c r="H27" s="65">
        <v>8</v>
      </c>
      <c r="I27" s="919" t="s">
        <v>374</v>
      </c>
      <c r="J27" s="920"/>
      <c r="K27" s="920"/>
      <c r="L27" s="920"/>
      <c r="M27" s="920"/>
      <c r="N27" s="921"/>
    </row>
    <row r="28" spans="1:166" ht="31.5" customHeight="1" x14ac:dyDescent="0.25">
      <c r="A28" s="65"/>
      <c r="B28" s="919"/>
      <c r="C28" s="920"/>
      <c r="D28" s="920"/>
      <c r="E28" s="920"/>
      <c r="F28" s="920"/>
      <c r="G28" s="921"/>
      <c r="H28" s="65"/>
      <c r="I28" s="922"/>
      <c r="J28" s="922"/>
      <c r="K28" s="922"/>
      <c r="L28" s="922"/>
      <c r="M28" s="922"/>
      <c r="N28" s="922"/>
    </row>
    <row r="29" spans="1:166" ht="15" x14ac:dyDescent="0.25">
      <c r="A29" s="915" t="s">
        <v>373</v>
      </c>
      <c r="B29" s="916"/>
      <c r="C29" s="916"/>
      <c r="D29" s="916"/>
      <c r="E29" s="916"/>
      <c r="F29" s="916"/>
      <c r="G29" s="916"/>
      <c r="H29" s="916"/>
      <c r="I29" s="916"/>
      <c r="J29" s="916"/>
      <c r="K29" s="916"/>
      <c r="L29" s="916"/>
      <c r="M29" s="916"/>
      <c r="N29" s="916"/>
      <c r="O29" s="917"/>
      <c r="P29" s="917"/>
      <c r="Q29" s="917"/>
      <c r="R29" s="918"/>
    </row>
    <row r="30" spans="1:166" ht="27.75" customHeight="1" x14ac:dyDescent="0.25">
      <c r="A30" s="889" t="s">
        <v>282</v>
      </c>
      <c r="B30" s="890"/>
      <c r="C30" s="890"/>
      <c r="D30" s="890"/>
      <c r="E30" s="890"/>
      <c r="F30" s="890"/>
      <c r="G30" s="890"/>
      <c r="H30" s="891"/>
      <c r="I30" s="892" t="s">
        <v>383</v>
      </c>
      <c r="J30" s="893"/>
      <c r="K30" s="894" t="s">
        <v>384</v>
      </c>
      <c r="L30" s="894"/>
      <c r="M30" s="895" t="s">
        <v>283</v>
      </c>
      <c r="N30" s="895"/>
      <c r="O30" s="895">
        <v>2021</v>
      </c>
      <c r="P30" s="895"/>
      <c r="Q30" s="895">
        <v>2022</v>
      </c>
      <c r="R30" s="895"/>
    </row>
    <row r="31" spans="1:166" x14ac:dyDescent="0.3">
      <c r="A31" s="896" t="s">
        <v>321</v>
      </c>
      <c r="B31" s="897"/>
      <c r="C31" s="897"/>
      <c r="D31" s="897"/>
      <c r="E31" s="897"/>
      <c r="F31" s="897"/>
      <c r="G31" s="897"/>
      <c r="H31" s="898"/>
      <c r="I31" s="877">
        <v>4</v>
      </c>
      <c r="J31" s="877"/>
      <c r="K31" s="888">
        <v>4</v>
      </c>
      <c r="L31" s="888"/>
      <c r="M31" s="878">
        <f>K31-I31</f>
        <v>0</v>
      </c>
      <c r="N31" s="878"/>
      <c r="O31" s="877">
        <v>4</v>
      </c>
      <c r="P31" s="877"/>
      <c r="Q31" s="878">
        <v>4</v>
      </c>
      <c r="R31" s="878"/>
    </row>
    <row r="32" spans="1:166" ht="12.75" x14ac:dyDescent="0.25">
      <c r="A32" s="896" t="s">
        <v>322</v>
      </c>
      <c r="B32" s="897"/>
      <c r="C32" s="897"/>
      <c r="D32" s="897"/>
      <c r="E32" s="897"/>
      <c r="F32" s="897"/>
      <c r="G32" s="897"/>
      <c r="H32" s="898"/>
      <c r="I32" s="877" t="s">
        <v>323</v>
      </c>
      <c r="J32" s="877"/>
      <c r="K32" s="888" t="s">
        <v>480</v>
      </c>
      <c r="L32" s="888"/>
      <c r="M32" s="878">
        <v>0</v>
      </c>
      <c r="N32" s="878"/>
      <c r="O32" s="877" t="s">
        <v>323</v>
      </c>
      <c r="P32" s="877"/>
      <c r="Q32" s="877" t="s">
        <v>323</v>
      </c>
      <c r="R32" s="877"/>
    </row>
    <row r="33" spans="1:18" x14ac:dyDescent="0.3">
      <c r="A33" s="896" t="s">
        <v>324</v>
      </c>
      <c r="B33" s="897"/>
      <c r="C33" s="897"/>
      <c r="D33" s="897"/>
      <c r="E33" s="897"/>
      <c r="F33" s="897"/>
      <c r="G33" s="897"/>
      <c r="H33" s="898"/>
      <c r="I33" s="886">
        <v>1</v>
      </c>
      <c r="J33" s="877"/>
      <c r="K33" s="912" t="s">
        <v>482</v>
      </c>
      <c r="L33" s="888"/>
      <c r="M33" s="878">
        <v>0</v>
      </c>
      <c r="N33" s="878"/>
      <c r="O33" s="886">
        <v>1</v>
      </c>
      <c r="P33" s="877"/>
      <c r="Q33" s="886">
        <v>1</v>
      </c>
      <c r="R33" s="877"/>
    </row>
    <row r="34" spans="1:18" ht="37.5" customHeight="1" x14ac:dyDescent="0.25">
      <c r="A34" s="907"/>
      <c r="B34" s="908"/>
      <c r="C34" s="908"/>
      <c r="D34" s="908"/>
      <c r="E34" s="908"/>
      <c r="F34" s="908"/>
      <c r="G34" s="908"/>
      <c r="H34" s="909"/>
      <c r="I34" s="902"/>
      <c r="J34" s="903"/>
      <c r="K34" s="902"/>
      <c r="L34" s="903"/>
      <c r="M34" s="904"/>
      <c r="N34" s="905"/>
      <c r="O34" s="913"/>
      <c r="P34" s="914"/>
      <c r="Q34" s="904"/>
      <c r="R34" s="905"/>
    </row>
    <row r="35" spans="1:18" ht="39" customHeight="1" x14ac:dyDescent="0.25">
      <c r="A35" s="896" t="s">
        <v>326</v>
      </c>
      <c r="B35" s="897"/>
      <c r="C35" s="897"/>
      <c r="D35" s="897"/>
      <c r="E35" s="897"/>
      <c r="F35" s="897"/>
      <c r="G35" s="897"/>
      <c r="H35" s="898"/>
      <c r="I35" s="886">
        <v>1</v>
      </c>
      <c r="J35" s="877"/>
      <c r="K35" s="912" t="s">
        <v>481</v>
      </c>
      <c r="L35" s="888"/>
      <c r="M35" s="878">
        <v>0</v>
      </c>
      <c r="N35" s="878"/>
      <c r="O35" s="886">
        <v>1</v>
      </c>
      <c r="P35" s="877"/>
      <c r="Q35" s="886">
        <v>1</v>
      </c>
      <c r="R35" s="877"/>
    </row>
    <row r="36" spans="1:18" ht="24.75" customHeight="1" x14ac:dyDescent="0.25">
      <c r="A36" s="889" t="s">
        <v>284</v>
      </c>
      <c r="B36" s="890"/>
      <c r="C36" s="890"/>
      <c r="D36" s="890"/>
      <c r="E36" s="890"/>
      <c r="F36" s="890"/>
      <c r="G36" s="890"/>
      <c r="H36" s="891"/>
      <c r="I36" s="892" t="s">
        <v>383</v>
      </c>
      <c r="J36" s="893"/>
      <c r="K36" s="894" t="s">
        <v>384</v>
      </c>
      <c r="L36" s="894"/>
      <c r="M36" s="895" t="s">
        <v>283</v>
      </c>
      <c r="N36" s="895"/>
      <c r="O36" s="895">
        <v>2021</v>
      </c>
      <c r="P36" s="895"/>
      <c r="Q36" s="895">
        <v>2022</v>
      </c>
      <c r="R36" s="895"/>
    </row>
    <row r="37" spans="1:18" ht="48" customHeight="1" x14ac:dyDescent="0.25">
      <c r="A37" s="896" t="s">
        <v>357</v>
      </c>
      <c r="B37" s="897"/>
      <c r="C37" s="897"/>
      <c r="D37" s="897"/>
      <c r="E37" s="897"/>
      <c r="F37" s="897"/>
      <c r="G37" s="897"/>
      <c r="H37" s="898"/>
      <c r="I37" s="906">
        <v>43861</v>
      </c>
      <c r="J37" s="877"/>
      <c r="K37" s="911" t="s">
        <v>485</v>
      </c>
      <c r="L37" s="903"/>
      <c r="M37" s="878">
        <v>0</v>
      </c>
      <c r="N37" s="878"/>
      <c r="O37" s="906">
        <v>42400</v>
      </c>
      <c r="P37" s="877"/>
      <c r="Q37" s="906">
        <v>42400</v>
      </c>
      <c r="R37" s="877"/>
    </row>
    <row r="38" spans="1:18" ht="48" customHeight="1" x14ac:dyDescent="0.25">
      <c r="A38" s="896" t="s">
        <v>318</v>
      </c>
      <c r="B38" s="897"/>
      <c r="C38" s="897"/>
      <c r="D38" s="897"/>
      <c r="E38" s="897"/>
      <c r="F38" s="897"/>
      <c r="G38" s="897"/>
      <c r="H38" s="898"/>
      <c r="I38" s="906">
        <v>43951</v>
      </c>
      <c r="J38" s="877"/>
      <c r="K38" s="906" t="s">
        <v>483</v>
      </c>
      <c r="L38" s="877"/>
      <c r="M38" s="878">
        <v>0</v>
      </c>
      <c r="N38" s="878"/>
      <c r="O38" s="906">
        <v>42400</v>
      </c>
      <c r="P38" s="877"/>
      <c r="Q38" s="906">
        <v>42400</v>
      </c>
      <c r="R38" s="877"/>
    </row>
    <row r="39" spans="1:18" ht="48" customHeight="1" x14ac:dyDescent="0.25">
      <c r="A39" s="896" t="s">
        <v>358</v>
      </c>
      <c r="B39" s="897"/>
      <c r="C39" s="897"/>
      <c r="D39" s="897"/>
      <c r="E39" s="897"/>
      <c r="F39" s="897"/>
      <c r="G39" s="897"/>
      <c r="H39" s="898"/>
      <c r="I39" s="906">
        <v>44180</v>
      </c>
      <c r="J39" s="877"/>
      <c r="K39" s="911" t="s">
        <v>485</v>
      </c>
      <c r="L39" s="903"/>
      <c r="M39" s="878">
        <v>0</v>
      </c>
      <c r="N39" s="878"/>
      <c r="O39" s="906">
        <v>42719</v>
      </c>
      <c r="P39" s="877"/>
      <c r="Q39" s="906">
        <v>42719</v>
      </c>
      <c r="R39" s="877"/>
    </row>
    <row r="40" spans="1:18" ht="48" customHeight="1" x14ac:dyDescent="0.25">
      <c r="A40" s="896" t="s">
        <v>359</v>
      </c>
      <c r="B40" s="897"/>
      <c r="C40" s="897"/>
      <c r="D40" s="897"/>
      <c r="E40" s="897"/>
      <c r="F40" s="897"/>
      <c r="G40" s="897"/>
      <c r="H40" s="898"/>
      <c r="I40" s="906">
        <v>44196</v>
      </c>
      <c r="J40" s="877"/>
      <c r="K40" s="911" t="s">
        <v>485</v>
      </c>
      <c r="L40" s="903"/>
      <c r="M40" s="878">
        <v>0</v>
      </c>
      <c r="N40" s="878"/>
      <c r="O40" s="906">
        <v>42735</v>
      </c>
      <c r="P40" s="877"/>
      <c r="Q40" s="906">
        <v>42735</v>
      </c>
      <c r="R40" s="877"/>
    </row>
    <row r="41" spans="1:18" ht="24.75" customHeight="1" x14ac:dyDescent="0.3">
      <c r="A41" s="907" t="s">
        <v>349</v>
      </c>
      <c r="B41" s="908"/>
      <c r="C41" s="908"/>
      <c r="D41" s="908"/>
      <c r="E41" s="908"/>
      <c r="F41" s="908"/>
      <c r="G41" s="908"/>
      <c r="H41" s="909"/>
      <c r="I41" s="910" t="s">
        <v>325</v>
      </c>
      <c r="J41" s="878"/>
      <c r="K41" s="906"/>
      <c r="L41" s="877"/>
      <c r="M41" s="878"/>
      <c r="N41" s="878"/>
      <c r="O41" s="910"/>
      <c r="P41" s="878"/>
      <c r="Q41" s="910"/>
      <c r="R41" s="878"/>
    </row>
    <row r="42" spans="1:18" ht="21.75" customHeight="1" x14ac:dyDescent="0.25">
      <c r="A42" s="896"/>
      <c r="B42" s="897"/>
      <c r="C42" s="897"/>
      <c r="D42" s="897"/>
      <c r="E42" s="897"/>
      <c r="F42" s="897"/>
      <c r="G42" s="897"/>
      <c r="H42" s="898"/>
      <c r="I42" s="906"/>
      <c r="J42" s="877"/>
      <c r="K42" s="906"/>
      <c r="L42" s="877"/>
      <c r="M42" s="878"/>
      <c r="N42" s="878"/>
      <c r="O42" s="906"/>
      <c r="P42" s="877"/>
      <c r="Q42" s="906"/>
      <c r="R42" s="877"/>
    </row>
    <row r="43" spans="1:18" ht="24.75" customHeight="1" x14ac:dyDescent="0.25">
      <c r="A43" s="889" t="s">
        <v>285</v>
      </c>
      <c r="B43" s="890"/>
      <c r="C43" s="890"/>
      <c r="D43" s="890"/>
      <c r="E43" s="890"/>
      <c r="F43" s="890"/>
      <c r="G43" s="890"/>
      <c r="H43" s="891"/>
      <c r="I43" s="892" t="s">
        <v>383</v>
      </c>
      <c r="J43" s="893"/>
      <c r="K43" s="894" t="s">
        <v>384</v>
      </c>
      <c r="L43" s="894"/>
      <c r="M43" s="895" t="s">
        <v>283</v>
      </c>
      <c r="N43" s="895"/>
      <c r="O43" s="895">
        <v>2021</v>
      </c>
      <c r="P43" s="895"/>
      <c r="Q43" s="895">
        <v>2022</v>
      </c>
      <c r="R43" s="895"/>
    </row>
    <row r="44" spans="1:18" ht="29.25" customHeight="1" x14ac:dyDescent="0.25">
      <c r="A44" s="896"/>
      <c r="B44" s="897"/>
      <c r="C44" s="897"/>
      <c r="D44" s="897"/>
      <c r="E44" s="897"/>
      <c r="F44" s="897"/>
      <c r="G44" s="897"/>
      <c r="H44" s="898"/>
      <c r="I44" s="900"/>
      <c r="J44" s="901"/>
      <c r="K44" s="902"/>
      <c r="L44" s="903"/>
      <c r="M44" s="904"/>
      <c r="N44" s="905"/>
      <c r="O44" s="900"/>
      <c r="P44" s="901"/>
      <c r="Q44" s="900"/>
      <c r="R44" s="901"/>
    </row>
    <row r="45" spans="1:18" ht="0.75" customHeight="1" x14ac:dyDescent="0.25">
      <c r="A45" s="896"/>
      <c r="B45" s="897"/>
      <c r="C45" s="897"/>
      <c r="D45" s="897"/>
      <c r="E45" s="897"/>
      <c r="F45" s="897"/>
      <c r="G45" s="897"/>
      <c r="H45" s="898"/>
      <c r="I45" s="899"/>
      <c r="J45" s="899"/>
      <c r="K45" s="888"/>
      <c r="L45" s="888"/>
      <c r="M45" s="878"/>
      <c r="N45" s="878"/>
      <c r="O45" s="877"/>
      <c r="P45" s="877"/>
      <c r="Q45" s="878"/>
      <c r="R45" s="878"/>
    </row>
    <row r="46" spans="1:18" hidden="1" x14ac:dyDescent="0.3">
      <c r="A46" s="896"/>
      <c r="B46" s="897"/>
      <c r="C46" s="897"/>
      <c r="D46" s="897"/>
      <c r="E46" s="897"/>
      <c r="F46" s="897"/>
      <c r="G46" s="897"/>
      <c r="H46" s="898"/>
      <c r="I46" s="877"/>
      <c r="J46" s="877"/>
      <c r="K46" s="888"/>
      <c r="L46" s="888"/>
      <c r="M46" s="878"/>
      <c r="N46" s="878"/>
      <c r="O46" s="877"/>
      <c r="P46" s="877"/>
      <c r="Q46" s="878"/>
      <c r="R46" s="878"/>
    </row>
    <row r="47" spans="1:18" hidden="1" x14ac:dyDescent="0.3">
      <c r="A47" s="896"/>
      <c r="B47" s="897"/>
      <c r="C47" s="897"/>
      <c r="D47" s="897"/>
      <c r="E47" s="897"/>
      <c r="F47" s="897"/>
      <c r="G47" s="897"/>
      <c r="H47" s="898"/>
      <c r="I47" s="877"/>
      <c r="J47" s="877"/>
      <c r="K47" s="888"/>
      <c r="L47" s="888"/>
      <c r="M47" s="878"/>
      <c r="N47" s="878"/>
      <c r="O47" s="877"/>
      <c r="P47" s="877"/>
      <c r="Q47" s="878"/>
      <c r="R47" s="878"/>
    </row>
    <row r="48" spans="1:18" ht="39" customHeight="1" x14ac:dyDescent="0.25">
      <c r="A48" s="889" t="s">
        <v>286</v>
      </c>
      <c r="B48" s="890"/>
      <c r="C48" s="890"/>
      <c r="D48" s="890"/>
      <c r="E48" s="890"/>
      <c r="F48" s="890"/>
      <c r="G48" s="890"/>
      <c r="H48" s="891"/>
      <c r="I48" s="892" t="s">
        <v>383</v>
      </c>
      <c r="J48" s="893"/>
      <c r="K48" s="894" t="s">
        <v>384</v>
      </c>
      <c r="L48" s="894"/>
      <c r="M48" s="895" t="s">
        <v>283</v>
      </c>
      <c r="N48" s="895"/>
      <c r="O48" s="895">
        <v>2021</v>
      </c>
      <c r="P48" s="895"/>
      <c r="Q48" s="895">
        <v>2022</v>
      </c>
      <c r="R48" s="895"/>
    </row>
    <row r="49" spans="1:18" ht="12.75" x14ac:dyDescent="0.25">
      <c r="A49" s="883" t="s">
        <v>327</v>
      </c>
      <c r="B49" s="884"/>
      <c r="C49" s="884"/>
      <c r="D49" s="884"/>
      <c r="E49" s="884"/>
      <c r="F49" s="884"/>
      <c r="G49" s="884"/>
      <c r="H49" s="885"/>
      <c r="I49" s="877">
        <v>0</v>
      </c>
      <c r="J49" s="877"/>
      <c r="K49" s="877" t="s">
        <v>484</v>
      </c>
      <c r="L49" s="877"/>
      <c r="M49" s="878">
        <v>0</v>
      </c>
      <c r="N49" s="878"/>
      <c r="O49" s="877">
        <v>0</v>
      </c>
      <c r="P49" s="877"/>
      <c r="Q49" s="878">
        <v>0</v>
      </c>
      <c r="R49" s="878"/>
    </row>
    <row r="50" spans="1:18" ht="12.75" x14ac:dyDescent="0.25">
      <c r="A50" s="883" t="s">
        <v>362</v>
      </c>
      <c r="B50" s="884"/>
      <c r="C50" s="884"/>
      <c r="D50" s="884"/>
      <c r="E50" s="884"/>
      <c r="F50" s="884"/>
      <c r="G50" s="884"/>
      <c r="H50" s="885"/>
      <c r="I50" s="877">
        <v>0</v>
      </c>
      <c r="J50" s="877"/>
      <c r="K50" s="877" t="s">
        <v>484</v>
      </c>
      <c r="L50" s="877"/>
      <c r="M50" s="878"/>
      <c r="N50" s="878"/>
      <c r="O50" s="877">
        <v>0</v>
      </c>
      <c r="P50" s="877"/>
      <c r="Q50" s="878">
        <v>0</v>
      </c>
      <c r="R50" s="878"/>
    </row>
    <row r="51" spans="1:18" ht="12.75" x14ac:dyDescent="0.25">
      <c r="A51" s="883" t="s">
        <v>328</v>
      </c>
      <c r="B51" s="884"/>
      <c r="C51" s="884"/>
      <c r="D51" s="884"/>
      <c r="E51" s="884"/>
      <c r="F51" s="884"/>
      <c r="G51" s="884"/>
      <c r="H51" s="885"/>
      <c r="I51" s="886">
        <v>0.8</v>
      </c>
      <c r="J51" s="877"/>
      <c r="K51" s="877"/>
      <c r="L51" s="877"/>
      <c r="M51" s="878"/>
      <c r="N51" s="878"/>
      <c r="O51" s="886">
        <v>0.85</v>
      </c>
      <c r="P51" s="877"/>
      <c r="Q51" s="887">
        <v>0.9</v>
      </c>
      <c r="R51" s="878"/>
    </row>
    <row r="52" spans="1:18" hidden="1" x14ac:dyDescent="0.3">
      <c r="A52" s="883"/>
      <c r="B52" s="884"/>
      <c r="C52" s="884"/>
      <c r="D52" s="884"/>
      <c r="E52" s="884"/>
      <c r="F52" s="884"/>
      <c r="G52" s="884"/>
      <c r="H52" s="885"/>
      <c r="I52" s="877"/>
      <c r="J52" s="877"/>
      <c r="K52" s="877"/>
      <c r="L52" s="877"/>
      <c r="M52" s="878"/>
      <c r="N52" s="878"/>
      <c r="O52" s="877"/>
      <c r="P52" s="877"/>
      <c r="Q52" s="878"/>
      <c r="R52" s="878"/>
    </row>
    <row r="53" spans="1:18" hidden="1" x14ac:dyDescent="0.3">
      <c r="A53" s="883"/>
      <c r="B53" s="884"/>
      <c r="C53" s="884"/>
      <c r="D53" s="884"/>
      <c r="E53" s="884"/>
      <c r="F53" s="884"/>
      <c r="G53" s="884"/>
      <c r="H53" s="885"/>
      <c r="I53" s="877"/>
      <c r="J53" s="877"/>
      <c r="K53" s="877"/>
      <c r="L53" s="877"/>
      <c r="M53" s="878"/>
      <c r="N53" s="878"/>
      <c r="O53" s="877"/>
      <c r="P53" s="877"/>
      <c r="Q53" s="878"/>
      <c r="R53" s="878"/>
    </row>
    <row r="55" spans="1:18" ht="12.75" x14ac:dyDescent="0.25">
      <c r="A55" s="879" t="s">
        <v>287</v>
      </c>
      <c r="B55" s="880"/>
      <c r="C55" s="880"/>
      <c r="D55" s="880"/>
      <c r="E55" s="880"/>
      <c r="F55" s="880"/>
      <c r="G55" s="880"/>
      <c r="H55" s="880"/>
      <c r="I55" s="880"/>
      <c r="J55" s="880"/>
      <c r="K55" s="880"/>
      <c r="L55" s="880"/>
      <c r="M55" s="880"/>
      <c r="N55" s="881"/>
    </row>
    <row r="56" spans="1:18" ht="44.25" customHeight="1" x14ac:dyDescent="0.25">
      <c r="A56" s="882" t="s">
        <v>288</v>
      </c>
      <c r="B56" s="882"/>
      <c r="C56" s="68" t="s">
        <v>289</v>
      </c>
      <c r="D56" s="68" t="s">
        <v>290</v>
      </c>
      <c r="E56" s="68" t="s">
        <v>291</v>
      </c>
      <c r="F56" s="68" t="s">
        <v>292</v>
      </c>
      <c r="G56" s="68" t="s">
        <v>293</v>
      </c>
      <c r="H56" s="68" t="s">
        <v>294</v>
      </c>
      <c r="I56" s="68" t="s">
        <v>295</v>
      </c>
      <c r="J56" s="68" t="s">
        <v>296</v>
      </c>
      <c r="K56" s="68" t="s">
        <v>297</v>
      </c>
      <c r="L56" s="68" t="s">
        <v>298</v>
      </c>
      <c r="M56" s="68" t="s">
        <v>299</v>
      </c>
      <c r="N56" s="68" t="s">
        <v>300</v>
      </c>
    </row>
    <row r="57" spans="1:18" ht="12" customHeight="1" x14ac:dyDescent="0.3">
      <c r="A57" s="868">
        <v>1</v>
      </c>
      <c r="B57" s="869"/>
      <c r="C57" s="69" t="s">
        <v>329</v>
      </c>
      <c r="D57" s="69"/>
      <c r="E57" s="69"/>
      <c r="F57" s="70"/>
      <c r="G57" s="70"/>
      <c r="H57" s="70"/>
      <c r="I57" s="70"/>
      <c r="J57" s="70"/>
      <c r="K57" s="70"/>
      <c r="L57" s="69"/>
      <c r="M57" s="69"/>
      <c r="N57" s="69"/>
    </row>
    <row r="58" spans="1:18" ht="12" customHeight="1" thickBot="1" x14ac:dyDescent="0.35">
      <c r="A58" s="870"/>
      <c r="B58" s="871"/>
      <c r="C58" s="72"/>
      <c r="D58" s="72"/>
      <c r="E58" s="72"/>
      <c r="F58" s="73"/>
      <c r="G58" s="73"/>
      <c r="H58" s="73"/>
      <c r="I58" s="73"/>
      <c r="J58" s="73"/>
      <c r="K58" s="74"/>
      <c r="L58" s="73"/>
      <c r="M58" s="73"/>
      <c r="N58" s="72"/>
    </row>
    <row r="59" spans="1:18" ht="12" customHeight="1" x14ac:dyDescent="0.3">
      <c r="A59" s="868">
        <v>2</v>
      </c>
      <c r="B59" s="869"/>
      <c r="C59" s="69"/>
      <c r="D59" s="89" t="s">
        <v>329</v>
      </c>
      <c r="E59" s="69"/>
      <c r="F59" s="70"/>
      <c r="G59" s="70"/>
      <c r="H59" s="70"/>
      <c r="I59" s="70"/>
      <c r="J59" s="70"/>
      <c r="K59" s="70"/>
      <c r="L59" s="71"/>
      <c r="M59" s="70"/>
      <c r="N59" s="69"/>
    </row>
    <row r="60" spans="1:18" ht="12" customHeight="1" thickBot="1" x14ac:dyDescent="0.35">
      <c r="A60" s="870"/>
      <c r="B60" s="871"/>
      <c r="C60" s="72"/>
      <c r="D60" s="72"/>
      <c r="E60" s="72"/>
      <c r="F60" s="73"/>
      <c r="G60" s="73"/>
      <c r="H60" s="73"/>
      <c r="I60" s="73"/>
      <c r="J60" s="73"/>
      <c r="K60" s="74"/>
      <c r="L60" s="74"/>
      <c r="M60" s="74"/>
      <c r="N60" s="72"/>
    </row>
    <row r="61" spans="1:18" ht="12" customHeight="1" x14ac:dyDescent="0.3">
      <c r="A61" s="868">
        <v>3</v>
      </c>
      <c r="B61" s="869"/>
      <c r="C61" s="69" t="s">
        <v>329</v>
      </c>
      <c r="D61" s="69" t="s">
        <v>329</v>
      </c>
      <c r="E61" s="69" t="s">
        <v>329</v>
      </c>
      <c r="F61" s="70" t="s">
        <v>329</v>
      </c>
      <c r="G61" s="70" t="s">
        <v>329</v>
      </c>
      <c r="H61" s="70" t="s">
        <v>329</v>
      </c>
      <c r="I61" s="70" t="s">
        <v>329</v>
      </c>
      <c r="J61" s="70" t="s">
        <v>329</v>
      </c>
      <c r="K61" s="70" t="s">
        <v>329</v>
      </c>
      <c r="L61" s="70" t="s">
        <v>329</v>
      </c>
      <c r="M61" s="70" t="s">
        <v>329</v>
      </c>
      <c r="N61" s="69" t="s">
        <v>329</v>
      </c>
    </row>
    <row r="62" spans="1:18" ht="12" customHeight="1" thickBot="1" x14ac:dyDescent="0.35">
      <c r="A62" s="870"/>
      <c r="B62" s="871"/>
      <c r="C62" s="72"/>
      <c r="D62" s="72"/>
      <c r="E62" s="72"/>
      <c r="F62" s="73"/>
      <c r="G62" s="73"/>
      <c r="H62" s="73"/>
      <c r="I62" s="73"/>
      <c r="J62" s="73"/>
      <c r="K62" s="73"/>
      <c r="L62" s="72"/>
      <c r="M62" s="72"/>
      <c r="N62" s="75"/>
    </row>
    <row r="63" spans="1:18" ht="12" customHeight="1" thickBot="1" x14ac:dyDescent="0.35">
      <c r="A63" s="868">
        <v>4</v>
      </c>
      <c r="B63" s="869"/>
      <c r="C63" s="69"/>
      <c r="D63" s="69"/>
      <c r="E63" s="69"/>
      <c r="F63" s="70"/>
      <c r="G63" s="70"/>
      <c r="H63" s="70"/>
      <c r="I63" s="70"/>
      <c r="J63" s="70"/>
      <c r="K63" s="70"/>
      <c r="L63" s="69" t="s">
        <v>329</v>
      </c>
      <c r="M63" s="69"/>
      <c r="N63" s="75"/>
    </row>
    <row r="64" spans="1:18" ht="12" customHeight="1" thickBot="1" x14ac:dyDescent="0.35">
      <c r="A64" s="870"/>
      <c r="B64" s="871"/>
      <c r="C64" s="72"/>
      <c r="D64" s="72"/>
      <c r="E64" s="72"/>
      <c r="F64" s="73"/>
      <c r="G64" s="73"/>
      <c r="H64" s="73"/>
      <c r="I64" s="73"/>
      <c r="J64" s="73"/>
      <c r="K64" s="73"/>
      <c r="L64" s="72"/>
      <c r="M64" s="72"/>
      <c r="N64" s="75"/>
    </row>
    <row r="65" spans="1:15" ht="12" customHeight="1" x14ac:dyDescent="0.3">
      <c r="A65" s="868">
        <v>5</v>
      </c>
      <c r="B65" s="869"/>
      <c r="C65" s="69"/>
      <c r="D65" s="69"/>
      <c r="E65" s="69"/>
      <c r="F65" s="70"/>
      <c r="G65" s="70"/>
      <c r="H65" s="70"/>
      <c r="I65" s="70"/>
      <c r="J65" s="70"/>
      <c r="K65" s="70"/>
      <c r="L65" s="69"/>
      <c r="M65" s="69" t="s">
        <v>329</v>
      </c>
      <c r="N65" s="69"/>
    </row>
    <row r="66" spans="1:15" ht="12" customHeight="1" thickBot="1" x14ac:dyDescent="0.35">
      <c r="A66" s="870"/>
      <c r="B66" s="871"/>
      <c r="C66" s="72"/>
      <c r="D66" s="72"/>
      <c r="E66" s="72"/>
      <c r="F66" s="73"/>
      <c r="G66" s="73"/>
      <c r="H66" s="73"/>
      <c r="I66" s="73"/>
      <c r="J66" s="73"/>
      <c r="K66" s="73"/>
      <c r="L66" s="72"/>
      <c r="M66" s="72"/>
      <c r="N66" s="72"/>
    </row>
    <row r="67" spans="1:15" ht="12" customHeight="1" x14ac:dyDescent="0.3">
      <c r="A67" s="868">
        <v>6</v>
      </c>
      <c r="B67" s="869"/>
      <c r="C67" s="69"/>
      <c r="D67" s="69"/>
      <c r="E67" s="69"/>
      <c r="F67" s="70"/>
      <c r="G67" s="70"/>
      <c r="H67" s="70"/>
      <c r="I67" s="70"/>
      <c r="J67" s="70"/>
      <c r="K67" s="70"/>
      <c r="L67" s="69"/>
      <c r="M67" s="69"/>
      <c r="N67" s="84">
        <v>42719</v>
      </c>
      <c r="O67" s="77"/>
    </row>
    <row r="68" spans="1:15" ht="12" customHeight="1" thickBot="1" x14ac:dyDescent="0.35">
      <c r="A68" s="870"/>
      <c r="B68" s="871"/>
      <c r="C68" s="72"/>
      <c r="D68" s="72"/>
      <c r="E68" s="72"/>
      <c r="F68" s="73"/>
      <c r="G68" s="73"/>
      <c r="H68" s="73"/>
      <c r="I68" s="73"/>
      <c r="J68" s="73"/>
      <c r="K68" s="73"/>
      <c r="L68" s="72"/>
      <c r="M68" s="72"/>
      <c r="N68" s="72"/>
    </row>
    <row r="69" spans="1:15" ht="12" customHeight="1" x14ac:dyDescent="0.3">
      <c r="A69" s="868">
        <v>7</v>
      </c>
      <c r="B69" s="869"/>
      <c r="C69" s="69"/>
      <c r="D69" s="69"/>
      <c r="E69" s="69"/>
      <c r="F69" s="70"/>
      <c r="G69" s="70"/>
      <c r="H69" s="70"/>
      <c r="I69" s="70"/>
      <c r="J69" s="70"/>
      <c r="K69" s="70"/>
      <c r="L69" s="69"/>
      <c r="M69" s="69"/>
      <c r="N69" s="69" t="s">
        <v>329</v>
      </c>
    </row>
    <row r="70" spans="1:15" ht="12" customHeight="1" thickBot="1" x14ac:dyDescent="0.35">
      <c r="A70" s="870"/>
      <c r="B70" s="871"/>
      <c r="C70" s="72"/>
      <c r="D70" s="72"/>
      <c r="E70" s="72"/>
      <c r="F70" s="73"/>
      <c r="G70" s="73"/>
      <c r="H70" s="73"/>
      <c r="I70" s="73"/>
      <c r="J70" s="73"/>
      <c r="K70" s="73"/>
      <c r="L70" s="72"/>
      <c r="M70" s="72"/>
      <c r="N70" s="72"/>
    </row>
    <row r="71" spans="1:15" x14ac:dyDescent="0.3">
      <c r="A71" s="868">
        <v>8</v>
      </c>
      <c r="B71" s="869"/>
      <c r="C71" s="93">
        <v>44227</v>
      </c>
      <c r="D71" s="69"/>
      <c r="E71" s="69"/>
      <c r="F71" s="70"/>
      <c r="G71" s="70"/>
      <c r="H71" s="70"/>
      <c r="I71" s="70"/>
      <c r="J71" s="70"/>
      <c r="K71" s="70"/>
      <c r="L71" s="69"/>
      <c r="M71" s="69"/>
      <c r="N71" s="69"/>
    </row>
    <row r="72" spans="1:15" ht="13.8" thickBot="1" x14ac:dyDescent="0.35">
      <c r="A72" s="870"/>
      <c r="B72" s="871"/>
      <c r="C72" s="72"/>
      <c r="D72" s="72"/>
      <c r="E72" s="72"/>
      <c r="F72" s="72"/>
      <c r="G72" s="72"/>
      <c r="H72" s="72"/>
      <c r="I72" s="72"/>
      <c r="J72" s="73"/>
      <c r="K72" s="73"/>
      <c r="L72" s="72"/>
      <c r="M72" s="72"/>
      <c r="N72" s="72"/>
    </row>
    <row r="73" spans="1:15" ht="17.25" customHeight="1" x14ac:dyDescent="0.25">
      <c r="A73" s="78"/>
      <c r="B73" s="78"/>
      <c r="C73" s="78"/>
      <c r="D73" s="78"/>
      <c r="E73" s="78"/>
      <c r="F73" s="78"/>
      <c r="G73" s="78"/>
      <c r="H73" s="78"/>
      <c r="I73" s="78"/>
      <c r="J73" s="78"/>
      <c r="K73" s="78"/>
      <c r="L73" s="78"/>
      <c r="M73" s="78"/>
      <c r="N73" s="78"/>
    </row>
    <row r="74" spans="1:15" ht="12.75" x14ac:dyDescent="0.25">
      <c r="A74" s="864" t="s">
        <v>301</v>
      </c>
      <c r="B74" s="865"/>
      <c r="C74" s="865"/>
      <c r="D74" s="865"/>
      <c r="E74" s="865"/>
      <c r="F74" s="865"/>
      <c r="G74" s="865"/>
      <c r="H74" s="865"/>
      <c r="I74" s="865"/>
      <c r="J74" s="865"/>
      <c r="K74" s="865"/>
      <c r="L74" s="865"/>
      <c r="M74" s="865"/>
      <c r="N74" s="866"/>
    </row>
    <row r="75" spans="1:15" ht="31.5" customHeight="1" x14ac:dyDescent="0.25">
      <c r="A75" s="79" t="s">
        <v>302</v>
      </c>
      <c r="B75" s="872" t="s">
        <v>303</v>
      </c>
      <c r="C75" s="873"/>
      <c r="D75" s="873"/>
      <c r="E75" s="873"/>
      <c r="F75" s="874"/>
      <c r="G75" s="875"/>
      <c r="H75" s="875"/>
      <c r="I75" s="875"/>
      <c r="J75" s="875"/>
      <c r="K75" s="875" t="s">
        <v>304</v>
      </c>
      <c r="L75" s="875"/>
      <c r="M75" s="876"/>
      <c r="N75" s="876"/>
    </row>
    <row r="76" spans="1:15" ht="12.75" x14ac:dyDescent="0.25">
      <c r="A76" s="80"/>
      <c r="B76" s="867" t="s">
        <v>367</v>
      </c>
      <c r="C76" s="856"/>
      <c r="D76" s="856"/>
      <c r="E76" s="856"/>
      <c r="F76" s="857"/>
      <c r="G76" s="858"/>
      <c r="H76" s="859"/>
      <c r="I76" s="860"/>
      <c r="J76" s="860"/>
      <c r="K76" s="860"/>
      <c r="L76" s="860"/>
      <c r="M76" s="861"/>
      <c r="N76" s="861"/>
    </row>
    <row r="77" spans="1:15" ht="12.75" x14ac:dyDescent="0.25">
      <c r="A77" s="80"/>
      <c r="B77" s="855"/>
      <c r="C77" s="856"/>
      <c r="D77" s="856"/>
      <c r="E77" s="856"/>
      <c r="F77" s="857"/>
      <c r="G77" s="858"/>
      <c r="H77" s="859"/>
      <c r="I77" s="860"/>
      <c r="J77" s="860"/>
      <c r="K77" s="860"/>
      <c r="L77" s="860"/>
      <c r="M77" s="861"/>
      <c r="N77" s="861"/>
    </row>
    <row r="78" spans="1:15" ht="12.75" x14ac:dyDescent="0.25">
      <c r="A78" s="80"/>
      <c r="B78" s="855"/>
      <c r="C78" s="856"/>
      <c r="D78" s="856"/>
      <c r="E78" s="856"/>
      <c r="F78" s="857"/>
      <c r="G78" s="858"/>
      <c r="H78" s="859"/>
      <c r="I78" s="860"/>
      <c r="J78" s="860"/>
      <c r="K78" s="860"/>
      <c r="L78" s="860"/>
      <c r="M78" s="861"/>
      <c r="N78" s="861"/>
    </row>
    <row r="79" spans="1:15" ht="12.75" x14ac:dyDescent="0.25">
      <c r="A79" s="80"/>
      <c r="B79" s="855"/>
      <c r="C79" s="856"/>
      <c r="D79" s="856"/>
      <c r="E79" s="856"/>
      <c r="F79" s="857"/>
      <c r="G79" s="858"/>
      <c r="H79" s="859"/>
      <c r="I79" s="860"/>
      <c r="J79" s="860"/>
      <c r="K79" s="860"/>
      <c r="L79" s="860"/>
      <c r="M79" s="861"/>
      <c r="N79" s="861"/>
    </row>
    <row r="80" spans="1:15" ht="12.75" x14ac:dyDescent="0.25">
      <c r="A80" s="81">
        <f>COUNTA(B76:F79)</f>
        <v>1</v>
      </c>
      <c r="B80" s="862" t="s">
        <v>305</v>
      </c>
      <c r="C80" s="862"/>
      <c r="D80" s="862"/>
      <c r="E80" s="862"/>
      <c r="F80" s="862"/>
      <c r="G80" s="862"/>
      <c r="H80" s="862"/>
      <c r="I80" s="862"/>
      <c r="J80" s="862"/>
      <c r="K80" s="862"/>
      <c r="L80" s="863"/>
      <c r="M80" s="844"/>
      <c r="N80" s="844"/>
    </row>
    <row r="81" spans="1:16" ht="12.75" x14ac:dyDescent="0.25">
      <c r="A81" s="78"/>
      <c r="B81" s="78"/>
      <c r="C81" s="78"/>
      <c r="D81" s="78"/>
      <c r="E81" s="78"/>
      <c r="F81" s="78"/>
      <c r="G81" s="78"/>
      <c r="H81" s="78"/>
      <c r="I81" s="78"/>
      <c r="J81" s="78"/>
      <c r="K81" s="78"/>
      <c r="L81" s="78"/>
      <c r="M81" s="78"/>
      <c r="N81" s="78"/>
    </row>
    <row r="82" spans="1:16" ht="12.75" x14ac:dyDescent="0.25">
      <c r="A82" s="864" t="s">
        <v>306</v>
      </c>
      <c r="B82" s="865"/>
      <c r="C82" s="865"/>
      <c r="D82" s="865"/>
      <c r="E82" s="865"/>
      <c r="F82" s="865"/>
      <c r="G82" s="865"/>
      <c r="H82" s="865"/>
      <c r="I82" s="865"/>
      <c r="J82" s="865"/>
      <c r="K82" s="865"/>
      <c r="L82" s="865"/>
      <c r="M82" s="865"/>
      <c r="N82" s="866"/>
    </row>
    <row r="83" spans="1:16" ht="12.75" x14ac:dyDescent="0.25">
      <c r="A83" s="838" t="s">
        <v>307</v>
      </c>
      <c r="B83" s="839"/>
      <c r="C83" s="839"/>
      <c r="D83" s="840"/>
      <c r="E83" s="838" t="s">
        <v>115</v>
      </c>
      <c r="F83" s="839"/>
      <c r="G83" s="839"/>
      <c r="H83" s="839"/>
      <c r="I83" s="839"/>
      <c r="J83" s="839"/>
      <c r="K83" s="839"/>
      <c r="L83" s="839"/>
      <c r="M83" s="841" t="s">
        <v>308</v>
      </c>
      <c r="N83" s="842"/>
    </row>
    <row r="84" spans="1:16" x14ac:dyDescent="0.3">
      <c r="A84" s="845"/>
      <c r="B84" s="846"/>
      <c r="C84" s="846"/>
      <c r="D84" s="847"/>
      <c r="E84" s="845"/>
      <c r="F84" s="846"/>
      <c r="G84" s="846"/>
      <c r="H84" s="846"/>
      <c r="I84" s="846"/>
      <c r="J84" s="846"/>
      <c r="K84" s="846"/>
      <c r="L84" s="846"/>
      <c r="M84" s="851"/>
      <c r="N84" s="852"/>
    </row>
    <row r="85" spans="1:16" x14ac:dyDescent="0.3">
      <c r="A85" s="848"/>
      <c r="B85" s="849"/>
      <c r="C85" s="849"/>
      <c r="D85" s="850"/>
      <c r="E85" s="848"/>
      <c r="F85" s="849"/>
      <c r="G85" s="849"/>
      <c r="H85" s="849"/>
      <c r="I85" s="849"/>
      <c r="J85" s="849"/>
      <c r="K85" s="849"/>
      <c r="L85" s="849"/>
      <c r="M85" s="853"/>
      <c r="N85" s="854"/>
      <c r="O85" s="82"/>
      <c r="P85" s="83"/>
    </row>
    <row r="86" spans="1:16" x14ac:dyDescent="0.3">
      <c r="A86" s="845"/>
      <c r="B86" s="846"/>
      <c r="C86" s="846"/>
      <c r="D86" s="847"/>
      <c r="E86" s="845"/>
      <c r="F86" s="846"/>
      <c r="G86" s="846"/>
      <c r="H86" s="846"/>
      <c r="I86" s="846"/>
      <c r="J86" s="846"/>
      <c r="K86" s="846"/>
      <c r="L86" s="846"/>
      <c r="M86" s="851"/>
      <c r="N86" s="852"/>
    </row>
    <row r="87" spans="1:16" x14ac:dyDescent="0.3">
      <c r="A87" s="848"/>
      <c r="B87" s="849"/>
      <c r="C87" s="849"/>
      <c r="D87" s="850"/>
      <c r="E87" s="848"/>
      <c r="F87" s="849"/>
      <c r="G87" s="849"/>
      <c r="H87" s="849"/>
      <c r="I87" s="849"/>
      <c r="J87" s="849"/>
      <c r="K87" s="849"/>
      <c r="L87" s="849"/>
      <c r="M87" s="853"/>
      <c r="N87" s="854"/>
    </row>
    <row r="88" spans="1:16" ht="12.75" x14ac:dyDescent="0.25">
      <c r="A88" s="841" t="s">
        <v>309</v>
      </c>
      <c r="B88" s="843"/>
      <c r="C88" s="843"/>
      <c r="D88" s="843"/>
      <c r="E88" s="843"/>
      <c r="F88" s="843"/>
      <c r="G88" s="843"/>
      <c r="H88" s="843"/>
      <c r="I88" s="843"/>
      <c r="J88" s="843"/>
      <c r="K88" s="843"/>
      <c r="L88" s="842"/>
      <c r="M88" s="844"/>
      <c r="N88" s="844"/>
    </row>
    <row r="65406" spans="251:255" x14ac:dyDescent="0.3">
      <c r="IQ65406" s="60" t="s">
        <v>310</v>
      </c>
      <c r="IR65406" s="60" t="s">
        <v>311</v>
      </c>
      <c r="IS65406" s="60" t="s">
        <v>312</v>
      </c>
      <c r="IT65406" s="60" t="s">
        <v>313</v>
      </c>
      <c r="IU65406" s="60" t="s">
        <v>314</v>
      </c>
    </row>
    <row r="65407" spans="251:255" x14ac:dyDescent="0.3">
      <c r="IQ65407" s="60" t="e">
        <f>#REF!&amp;$C$9</f>
        <v>#REF!</v>
      </c>
      <c r="IR65407" s="60" t="e">
        <f>#REF!</f>
        <v>#REF!</v>
      </c>
      <c r="IS65407" s="60" t="e">
        <f>$B$24&amp;" - "&amp;$B$25&amp;" - "&amp;$B$28&amp;" - "&amp;$I$28&amp;" - "&amp;#REF!&amp;" - "&amp;#REF!&amp;" - "&amp;#REF!&amp;" - "&amp;#REF!</f>
        <v>#REF!</v>
      </c>
      <c r="IT65407" s="60"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7" s="60" t="e">
        <f>#REF!</f>
        <v>#REF!</v>
      </c>
    </row>
  </sheetData>
  <mergeCells count="228">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69:B70"/>
    <mergeCell ref="A71:B72"/>
    <mergeCell ref="A63:B64"/>
    <mergeCell ref="A65:B66"/>
    <mergeCell ref="A67:B68"/>
    <mergeCell ref="A74:N74"/>
    <mergeCell ref="B75:F75"/>
    <mergeCell ref="G75:H75"/>
    <mergeCell ref="I75:J75"/>
    <mergeCell ref="K75:L75"/>
    <mergeCell ref="M75:N75"/>
    <mergeCell ref="M76:N76"/>
    <mergeCell ref="B77:F77"/>
    <mergeCell ref="G77:H77"/>
    <mergeCell ref="I77:J77"/>
    <mergeCell ref="K77:L77"/>
    <mergeCell ref="M77:N77"/>
    <mergeCell ref="B76:F76"/>
    <mergeCell ref="G76:H76"/>
    <mergeCell ref="I76:J76"/>
    <mergeCell ref="K76:L76"/>
    <mergeCell ref="B78:F78"/>
    <mergeCell ref="G78:H78"/>
    <mergeCell ref="I78:J78"/>
    <mergeCell ref="K78:L78"/>
    <mergeCell ref="M78:N78"/>
    <mergeCell ref="M79:N79"/>
    <mergeCell ref="B80:L80"/>
    <mergeCell ref="M80:N80"/>
    <mergeCell ref="A82:N82"/>
    <mergeCell ref="B79:F79"/>
    <mergeCell ref="G79:H79"/>
    <mergeCell ref="I79:J79"/>
    <mergeCell ref="K79:L79"/>
    <mergeCell ref="A83:D83"/>
    <mergeCell ref="E83:L83"/>
    <mergeCell ref="M83:N83"/>
    <mergeCell ref="A88:L88"/>
    <mergeCell ref="M88:N88"/>
    <mergeCell ref="A86:D87"/>
    <mergeCell ref="E86:L87"/>
    <mergeCell ref="M86:N87"/>
    <mergeCell ref="A84:D85"/>
    <mergeCell ref="E84:L85"/>
    <mergeCell ref="M84:N85"/>
  </mergeCells>
  <phoneticPr fontId="25" type="noConversion"/>
  <conditionalFormatting sqref="C57:N57 C59:N59 C61:N61 C67:N67 C63:M63 C65:N65 C69:N69 C71:N71">
    <cfRule type="cellIs" dxfId="5" priority="1" stopIfTrue="1" operator="equal">
      <formula>"x"</formula>
    </cfRule>
  </conditionalFormatting>
  <conditionalFormatting sqref="C58:N58 C60:N60 C62:N62 C68:N68 C64:M64 C66:N66 N63:N64 C70:N70 C72:N7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2"/>
  </dataValidations>
  <pageMargins left="0.25" right="0.25" top="0.75" bottom="0.75" header="0.3" footer="0.3"/>
  <pageSetup paperSize="9" scale="75" fitToHeight="0" orientation="portrait" r:id="rId1"/>
  <headerFooter alignWithMargins="0"/>
  <rowBreaks count="2" manualBreakCount="2">
    <brk id="28" max="17" man="1"/>
    <brk id="54" max="1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5401"/>
  <sheetViews>
    <sheetView topLeftCell="A19" workbookViewId="0">
      <selection activeCell="N42" sqref="N42"/>
    </sheetView>
  </sheetViews>
  <sheetFormatPr defaultRowHeight="14.4" x14ac:dyDescent="0.3"/>
  <sheetData>
    <row r="1" spans="1:19" ht="17.399999999999999" x14ac:dyDescent="0.3">
      <c r="A1" s="992" t="s">
        <v>348</v>
      </c>
      <c r="B1" s="992"/>
      <c r="C1" s="992"/>
      <c r="D1" s="992"/>
      <c r="E1" s="992"/>
      <c r="F1" s="992"/>
      <c r="G1" s="992"/>
      <c r="H1" s="992"/>
      <c r="I1" s="992"/>
      <c r="J1" s="992"/>
      <c r="K1" s="992"/>
      <c r="L1" s="992"/>
      <c r="M1" s="992"/>
      <c r="N1" s="992"/>
      <c r="O1" s="388"/>
      <c r="P1" s="388"/>
      <c r="Q1" s="388"/>
      <c r="R1" s="388"/>
      <c r="S1" s="388"/>
    </row>
    <row r="2" spans="1:19" ht="15" x14ac:dyDescent="0.25">
      <c r="A2" s="1061" t="s">
        <v>396</v>
      </c>
      <c r="B2" s="1061"/>
      <c r="C2" s="1061"/>
      <c r="D2" s="1061"/>
      <c r="E2" s="1061"/>
      <c r="F2" s="1061"/>
      <c r="G2" s="1061"/>
      <c r="H2" s="1061"/>
      <c r="I2" s="1061"/>
      <c r="J2" s="1061"/>
      <c r="K2" s="1061"/>
      <c r="L2" s="1061"/>
      <c r="M2" s="1061"/>
      <c r="N2" s="1061"/>
      <c r="O2" s="405"/>
      <c r="P2" s="405"/>
      <c r="Q2" s="405"/>
      <c r="R2" s="405"/>
      <c r="S2" s="405"/>
    </row>
    <row r="3" spans="1:19" ht="15" x14ac:dyDescent="0.25">
      <c r="A3" s="924" t="s">
        <v>397</v>
      </c>
      <c r="B3" s="925"/>
      <c r="C3" s="925"/>
      <c r="D3" s="926"/>
      <c r="E3" s="993" t="s">
        <v>398</v>
      </c>
      <c r="F3" s="994"/>
      <c r="G3" s="994"/>
      <c r="H3" s="995"/>
      <c r="I3" s="996" t="s">
        <v>399</v>
      </c>
      <c r="J3" s="997"/>
      <c r="K3" s="997"/>
      <c r="L3" s="997"/>
      <c r="M3" s="997"/>
      <c r="N3" s="998"/>
      <c r="O3" s="386"/>
      <c r="P3" s="386"/>
      <c r="Q3" s="386"/>
      <c r="R3" s="386"/>
      <c r="S3" s="386"/>
    </row>
    <row r="4" spans="1:19" x14ac:dyDescent="0.3">
      <c r="A4" s="939" t="s">
        <v>400</v>
      </c>
      <c r="B4" s="940"/>
      <c r="C4" s="940"/>
      <c r="D4" s="941"/>
      <c r="E4" s="945"/>
      <c r="F4" s="946"/>
      <c r="G4" s="946"/>
      <c r="H4" s="946"/>
      <c r="I4" s="947" t="s">
        <v>401</v>
      </c>
      <c r="J4" s="948"/>
      <c r="K4" s="948"/>
      <c r="L4" s="999"/>
      <c r="M4" s="999"/>
      <c r="N4" s="1000"/>
      <c r="O4" s="386"/>
      <c r="P4" s="386"/>
      <c r="Q4" s="386"/>
      <c r="R4" s="386"/>
      <c r="S4" s="386"/>
    </row>
    <row r="5" spans="1:19" x14ac:dyDescent="0.3">
      <c r="A5" s="942"/>
      <c r="B5" s="943"/>
      <c r="C5" s="943"/>
      <c r="D5" s="944"/>
      <c r="E5" s="946"/>
      <c r="F5" s="946"/>
      <c r="G5" s="946"/>
      <c r="H5" s="946"/>
      <c r="I5" s="1001"/>
      <c r="J5" s="1002"/>
      <c r="K5" s="1002"/>
      <c r="L5" s="1002"/>
      <c r="M5" s="1002"/>
      <c r="N5" s="1003"/>
      <c r="O5" s="386"/>
      <c r="P5" s="386"/>
      <c r="Q5" s="386"/>
      <c r="R5" s="386"/>
      <c r="S5" s="386"/>
    </row>
    <row r="6" spans="1:19" x14ac:dyDescent="0.3">
      <c r="A6" s="954" t="s">
        <v>274</v>
      </c>
      <c r="B6" s="955"/>
      <c r="C6" s="955"/>
      <c r="D6" s="956"/>
      <c r="E6" s="960" t="s">
        <v>402</v>
      </c>
      <c r="F6" s="960"/>
      <c r="G6" s="960"/>
      <c r="H6" s="961"/>
      <c r="I6" s="1009" t="s">
        <v>275</v>
      </c>
      <c r="J6" s="1009"/>
      <c r="K6" s="1009"/>
      <c r="L6" s="1009"/>
      <c r="M6" s="1009"/>
      <c r="N6" s="1009"/>
      <c r="O6" s="386"/>
      <c r="P6" s="386"/>
      <c r="Q6" s="386"/>
      <c r="R6" s="386"/>
      <c r="S6" s="386"/>
    </row>
    <row r="7" spans="1:19" x14ac:dyDescent="0.3">
      <c r="A7" s="957"/>
      <c r="B7" s="958"/>
      <c r="C7" s="958"/>
      <c r="D7" s="959"/>
      <c r="E7" s="962"/>
      <c r="F7" s="962"/>
      <c r="G7" s="962"/>
      <c r="H7" s="963"/>
      <c r="I7" s="1010">
        <v>2020</v>
      </c>
      <c r="J7" s="1011"/>
      <c r="K7" s="1012">
        <v>2021</v>
      </c>
      <c r="L7" s="1012"/>
      <c r="M7" s="1012">
        <v>2022</v>
      </c>
      <c r="N7" s="1012"/>
      <c r="O7" s="386"/>
      <c r="P7" s="386"/>
      <c r="Q7" s="386"/>
      <c r="R7" s="386"/>
      <c r="S7" s="386"/>
    </row>
    <row r="8" spans="1:19" x14ac:dyDescent="0.3">
      <c r="A8" s="931" t="s">
        <v>276</v>
      </c>
      <c r="B8" s="932"/>
      <c r="C8" s="932"/>
      <c r="D8" s="933"/>
      <c r="E8" s="927" t="s">
        <v>403</v>
      </c>
      <c r="F8" s="928"/>
      <c r="G8" s="928"/>
      <c r="H8" s="929"/>
      <c r="I8" s="1004" t="s">
        <v>277</v>
      </c>
      <c r="J8" s="1005"/>
      <c r="K8" s="1006" t="s">
        <v>277</v>
      </c>
      <c r="L8" s="1006"/>
      <c r="M8" s="1006" t="s">
        <v>277</v>
      </c>
      <c r="N8" s="1006"/>
      <c r="O8" s="386"/>
      <c r="P8" s="386"/>
      <c r="Q8" s="386"/>
      <c r="R8" s="386"/>
      <c r="S8" s="386"/>
    </row>
    <row r="9" spans="1:19" ht="24.75" customHeight="1" x14ac:dyDescent="0.25">
      <c r="A9" s="987" t="s">
        <v>278</v>
      </c>
      <c r="B9" s="988"/>
      <c r="C9" s="989" t="s">
        <v>396</v>
      </c>
      <c r="D9" s="1007"/>
      <c r="E9" s="1007"/>
      <c r="F9" s="1007"/>
      <c r="G9" s="1007"/>
      <c r="H9" s="1007"/>
      <c r="I9" s="1007"/>
      <c r="J9" s="1007"/>
      <c r="K9" s="1007"/>
      <c r="L9" s="1007"/>
      <c r="M9" s="1007"/>
      <c r="N9" s="1008"/>
      <c r="O9" s="384"/>
      <c r="P9" s="384"/>
      <c r="Q9" s="384"/>
      <c r="R9" s="384"/>
      <c r="S9" s="384"/>
    </row>
    <row r="10" spans="1:19" ht="15" x14ac:dyDescent="0.25">
      <c r="A10" s="987"/>
      <c r="B10" s="988"/>
      <c r="C10" s="989"/>
      <c r="D10" s="1013"/>
      <c r="E10" s="1013"/>
      <c r="F10" s="1013"/>
      <c r="G10" s="1013"/>
      <c r="H10" s="1013"/>
      <c r="I10" s="1013"/>
      <c r="J10" s="1013"/>
      <c r="K10" s="1013"/>
      <c r="L10" s="1013"/>
      <c r="M10" s="1013"/>
      <c r="N10" s="1014"/>
      <c r="O10" s="384"/>
      <c r="P10" s="384"/>
      <c r="Q10" s="384"/>
      <c r="R10" s="384"/>
      <c r="S10" s="384"/>
    </row>
    <row r="11" spans="1:19" x14ac:dyDescent="0.3">
      <c r="A11" s="968" t="s">
        <v>279</v>
      </c>
      <c r="B11" s="969"/>
      <c r="C11" s="1062" t="s">
        <v>404</v>
      </c>
      <c r="D11" s="1063"/>
      <c r="E11" s="1063"/>
      <c r="F11" s="1063"/>
      <c r="G11" s="1063"/>
      <c r="H11" s="1063"/>
      <c r="I11" s="1063"/>
      <c r="J11" s="1063"/>
      <c r="K11" s="1063"/>
      <c r="L11" s="1063"/>
      <c r="M11" s="1063"/>
      <c r="N11" s="1064"/>
      <c r="O11" s="384"/>
      <c r="P11" s="384"/>
      <c r="Q11" s="384"/>
      <c r="R11" s="384"/>
      <c r="S11" s="384"/>
    </row>
    <row r="12" spans="1:19" x14ac:dyDescent="0.3">
      <c r="A12" s="970"/>
      <c r="B12" s="971"/>
      <c r="C12" s="1065"/>
      <c r="D12" s="1066"/>
      <c r="E12" s="1066"/>
      <c r="F12" s="1066"/>
      <c r="G12" s="1066"/>
      <c r="H12" s="1066"/>
      <c r="I12" s="1066"/>
      <c r="J12" s="1066"/>
      <c r="K12" s="1066"/>
      <c r="L12" s="1066"/>
      <c r="M12" s="1066"/>
      <c r="N12" s="1067"/>
      <c r="O12" s="384"/>
      <c r="P12" s="384"/>
      <c r="Q12" s="384"/>
      <c r="R12" s="384"/>
      <c r="S12" s="384"/>
    </row>
    <row r="13" spans="1:19" x14ac:dyDescent="0.3">
      <c r="A13" s="970"/>
      <c r="B13" s="971"/>
      <c r="C13" s="1065"/>
      <c r="D13" s="1066"/>
      <c r="E13" s="1066"/>
      <c r="F13" s="1066"/>
      <c r="G13" s="1066"/>
      <c r="H13" s="1066"/>
      <c r="I13" s="1066"/>
      <c r="J13" s="1066"/>
      <c r="K13" s="1066"/>
      <c r="L13" s="1066"/>
      <c r="M13" s="1066"/>
      <c r="N13" s="1067"/>
      <c r="O13" s="384"/>
      <c r="P13" s="384"/>
      <c r="Q13" s="384"/>
      <c r="R13" s="384"/>
      <c r="S13" s="384"/>
    </row>
    <row r="14" spans="1:19" x14ac:dyDescent="0.3">
      <c r="A14" s="970"/>
      <c r="B14" s="971"/>
      <c r="C14" s="1065"/>
      <c r="D14" s="1066"/>
      <c r="E14" s="1066"/>
      <c r="F14" s="1066"/>
      <c r="G14" s="1066"/>
      <c r="H14" s="1066"/>
      <c r="I14" s="1066"/>
      <c r="J14" s="1066"/>
      <c r="K14" s="1066"/>
      <c r="L14" s="1066"/>
      <c r="M14" s="1066"/>
      <c r="N14" s="1067"/>
      <c r="O14" s="384"/>
      <c r="P14" s="384"/>
      <c r="Q14" s="384"/>
      <c r="R14" s="384"/>
      <c r="S14" s="384"/>
    </row>
    <row r="15" spans="1:19" x14ac:dyDescent="0.3">
      <c r="A15" s="970"/>
      <c r="B15" s="971"/>
      <c r="C15" s="1065"/>
      <c r="D15" s="1066"/>
      <c r="E15" s="1066"/>
      <c r="F15" s="1066"/>
      <c r="G15" s="1066"/>
      <c r="H15" s="1066"/>
      <c r="I15" s="1066"/>
      <c r="J15" s="1066"/>
      <c r="K15" s="1066"/>
      <c r="L15" s="1066"/>
      <c r="M15" s="1066"/>
      <c r="N15" s="1067"/>
      <c r="O15" s="384"/>
      <c r="P15" s="384"/>
      <c r="Q15" s="384"/>
      <c r="R15" s="384"/>
      <c r="S15" s="384"/>
    </row>
    <row r="16" spans="1:19" x14ac:dyDescent="0.3">
      <c r="A16" s="970"/>
      <c r="B16" s="971"/>
      <c r="C16" s="1065"/>
      <c r="D16" s="1066"/>
      <c r="E16" s="1066"/>
      <c r="F16" s="1066"/>
      <c r="G16" s="1066"/>
      <c r="H16" s="1066"/>
      <c r="I16" s="1066"/>
      <c r="J16" s="1066"/>
      <c r="K16" s="1066"/>
      <c r="L16" s="1066"/>
      <c r="M16" s="1066"/>
      <c r="N16" s="1067"/>
      <c r="O16" s="384"/>
      <c r="P16" s="384"/>
      <c r="Q16" s="384"/>
      <c r="R16" s="384"/>
      <c r="S16" s="384"/>
    </row>
    <row r="17" spans="1:162" x14ac:dyDescent="0.3">
      <c r="A17" s="970"/>
      <c r="B17" s="971"/>
      <c r="C17" s="1065"/>
      <c r="D17" s="1066"/>
      <c r="E17" s="1066"/>
      <c r="F17" s="1066"/>
      <c r="G17" s="1066"/>
      <c r="H17" s="1066"/>
      <c r="I17" s="1066"/>
      <c r="J17" s="1066"/>
      <c r="K17" s="1066"/>
      <c r="L17" s="1066"/>
      <c r="M17" s="1066"/>
      <c r="N17" s="1067"/>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384"/>
      <c r="DG17" s="384"/>
      <c r="DH17" s="384"/>
      <c r="DI17" s="384"/>
      <c r="DJ17" s="384"/>
      <c r="DK17" s="384"/>
      <c r="DL17" s="384"/>
      <c r="DM17" s="384"/>
      <c r="DN17" s="384"/>
      <c r="DO17" s="384"/>
      <c r="DP17" s="384"/>
      <c r="DQ17" s="384"/>
      <c r="DR17" s="384"/>
      <c r="DS17" s="384"/>
      <c r="DT17" s="384"/>
      <c r="DU17" s="384"/>
      <c r="DV17" s="384"/>
      <c r="DW17" s="384"/>
      <c r="DX17" s="384"/>
      <c r="DY17" s="384"/>
      <c r="DZ17" s="384"/>
      <c r="EA17" s="384"/>
      <c r="EB17" s="384"/>
      <c r="EC17" s="384"/>
      <c r="ED17" s="384"/>
      <c r="EE17" s="384"/>
      <c r="EF17" s="384"/>
      <c r="EG17" s="384"/>
      <c r="EH17" s="384"/>
      <c r="EI17" s="384"/>
      <c r="EJ17" s="384"/>
      <c r="EK17" s="384"/>
      <c r="EL17" s="384"/>
      <c r="EM17" s="384"/>
      <c r="EN17" s="384"/>
      <c r="EO17" s="384"/>
      <c r="EP17" s="384"/>
      <c r="EQ17" s="384"/>
      <c r="ER17" s="384"/>
      <c r="ES17" s="384"/>
      <c r="ET17" s="384"/>
      <c r="EU17" s="384"/>
      <c r="EV17" s="384"/>
      <c r="EW17" s="384"/>
      <c r="EX17" s="384"/>
      <c r="EY17" s="384"/>
      <c r="EZ17" s="384"/>
      <c r="FA17" s="384"/>
      <c r="FB17" s="384"/>
      <c r="FC17" s="384"/>
      <c r="FD17" s="384"/>
      <c r="FE17" s="384"/>
      <c r="FF17" s="384"/>
    </row>
    <row r="18" spans="1:162" x14ac:dyDescent="0.3">
      <c r="A18" s="970"/>
      <c r="B18" s="971"/>
      <c r="C18" s="1065"/>
      <c r="D18" s="1066"/>
      <c r="E18" s="1066"/>
      <c r="F18" s="1066"/>
      <c r="G18" s="1066"/>
      <c r="H18" s="1066"/>
      <c r="I18" s="1066"/>
      <c r="J18" s="1066"/>
      <c r="K18" s="1066"/>
      <c r="L18" s="1066"/>
      <c r="M18" s="1066"/>
      <c r="N18" s="1067"/>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384"/>
      <c r="DG18" s="384"/>
      <c r="DH18" s="384"/>
      <c r="DI18" s="384"/>
      <c r="DJ18" s="384"/>
      <c r="DK18" s="384"/>
      <c r="DL18" s="384"/>
      <c r="DM18" s="384"/>
      <c r="DN18" s="384"/>
      <c r="DO18" s="384"/>
      <c r="DP18" s="384"/>
      <c r="DQ18" s="384"/>
      <c r="DR18" s="384"/>
      <c r="DS18" s="384"/>
      <c r="DT18" s="384"/>
      <c r="DU18" s="384"/>
      <c r="DV18" s="384"/>
      <c r="DW18" s="384"/>
      <c r="DX18" s="384"/>
      <c r="DY18" s="384"/>
      <c r="DZ18" s="384"/>
      <c r="EA18" s="384"/>
      <c r="EB18" s="384"/>
      <c r="EC18" s="384"/>
      <c r="ED18" s="384"/>
      <c r="EE18" s="384"/>
      <c r="EF18" s="384"/>
      <c r="EG18" s="384"/>
      <c r="EH18" s="384"/>
      <c r="EI18" s="384"/>
      <c r="EJ18" s="384"/>
      <c r="EK18" s="384"/>
      <c r="EL18" s="384"/>
      <c r="EM18" s="384"/>
      <c r="EN18" s="384"/>
      <c r="EO18" s="384"/>
      <c r="EP18" s="384"/>
      <c r="EQ18" s="384"/>
      <c r="ER18" s="384"/>
      <c r="ES18" s="384"/>
      <c r="ET18" s="384"/>
      <c r="EU18" s="384"/>
      <c r="EV18" s="384"/>
      <c r="EW18" s="384"/>
      <c r="EX18" s="384"/>
      <c r="EY18" s="384"/>
      <c r="EZ18" s="384"/>
      <c r="FA18" s="384"/>
      <c r="FB18" s="384"/>
      <c r="FC18" s="384"/>
      <c r="FD18" s="384"/>
      <c r="FE18" s="384"/>
      <c r="FF18" s="384"/>
    </row>
    <row r="19" spans="1:162" ht="15" x14ac:dyDescent="0.25">
      <c r="A19" s="892" t="s">
        <v>0</v>
      </c>
      <c r="B19" s="983"/>
      <c r="C19" s="983"/>
      <c r="D19" s="983"/>
      <c r="E19" s="983"/>
      <c r="F19" s="983"/>
      <c r="G19" s="983"/>
      <c r="H19" s="983"/>
      <c r="I19" s="983"/>
      <c r="J19" s="983"/>
      <c r="K19" s="983"/>
      <c r="L19" s="983"/>
      <c r="M19" s="983"/>
      <c r="N19" s="893"/>
      <c r="O19" s="387"/>
      <c r="P19" s="387"/>
      <c r="Q19" s="387"/>
      <c r="R19" s="387"/>
      <c r="S19" s="387"/>
      <c r="T19" s="387"/>
      <c r="U19" s="387"/>
      <c r="V19" s="387"/>
      <c r="W19" s="387"/>
      <c r="X19" s="387"/>
      <c r="Y19" s="387"/>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c r="EE19" s="388"/>
      <c r="EF19" s="388"/>
      <c r="EG19" s="388"/>
      <c r="EH19" s="388"/>
      <c r="EI19" s="388"/>
      <c r="EJ19" s="388"/>
      <c r="EK19" s="388"/>
      <c r="EL19" s="388"/>
      <c r="EM19" s="388"/>
      <c r="EN19" s="388"/>
      <c r="EO19" s="388"/>
      <c r="EP19" s="388"/>
      <c r="EQ19" s="388"/>
      <c r="ER19" s="388"/>
      <c r="ES19" s="388"/>
      <c r="ET19" s="388"/>
      <c r="EU19" s="388"/>
      <c r="EV19" s="388"/>
      <c r="EW19" s="388"/>
      <c r="EX19" s="388"/>
      <c r="EY19" s="388"/>
      <c r="EZ19" s="388"/>
      <c r="FA19" s="388"/>
      <c r="FB19" s="388"/>
      <c r="FC19" s="388"/>
      <c r="FD19" s="388"/>
      <c r="FE19" s="388"/>
      <c r="FF19" s="388"/>
    </row>
    <row r="20" spans="1:162" ht="21.75" customHeight="1" x14ac:dyDescent="0.25">
      <c r="A20" s="389">
        <v>1</v>
      </c>
      <c r="B20" s="1015" t="s">
        <v>405</v>
      </c>
      <c r="C20" s="1016"/>
      <c r="D20" s="1016"/>
      <c r="E20" s="1016"/>
      <c r="F20" s="1016"/>
      <c r="G20" s="1017"/>
      <c r="H20" s="389">
        <v>6</v>
      </c>
      <c r="I20" s="984"/>
      <c r="J20" s="985"/>
      <c r="K20" s="985"/>
      <c r="L20" s="985"/>
      <c r="M20" s="985"/>
      <c r="N20" s="986"/>
      <c r="O20" s="387"/>
      <c r="P20" s="387"/>
      <c r="Q20" s="387"/>
      <c r="R20" s="387"/>
      <c r="S20" s="387"/>
      <c r="T20" s="387"/>
      <c r="U20" s="387"/>
      <c r="V20" s="387"/>
      <c r="W20" s="387"/>
      <c r="X20" s="387"/>
      <c r="Y20" s="387"/>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c r="EE20" s="388"/>
      <c r="EF20" s="388"/>
      <c r="EG20" s="388"/>
      <c r="EH20" s="388"/>
      <c r="EI20" s="388"/>
      <c r="EJ20" s="388"/>
      <c r="EK20" s="388"/>
      <c r="EL20" s="388"/>
      <c r="EM20" s="388"/>
      <c r="EN20" s="388"/>
      <c r="EO20" s="388"/>
      <c r="EP20" s="388"/>
      <c r="EQ20" s="388"/>
      <c r="ER20" s="388"/>
      <c r="ES20" s="388"/>
      <c r="ET20" s="388"/>
      <c r="EU20" s="388"/>
      <c r="EV20" s="388"/>
      <c r="EW20" s="388"/>
      <c r="EX20" s="388"/>
      <c r="EY20" s="388"/>
      <c r="EZ20" s="388"/>
      <c r="FA20" s="388"/>
      <c r="FB20" s="388"/>
      <c r="FC20" s="388"/>
      <c r="FD20" s="388"/>
      <c r="FE20" s="388"/>
      <c r="FF20" s="388"/>
    </row>
    <row r="21" spans="1:162" ht="21.75" customHeight="1" x14ac:dyDescent="0.25">
      <c r="A21" s="389">
        <v>2</v>
      </c>
      <c r="B21" s="984" t="s">
        <v>406</v>
      </c>
      <c r="C21" s="985"/>
      <c r="D21" s="985"/>
      <c r="E21" s="985"/>
      <c r="F21" s="985"/>
      <c r="G21" s="986"/>
      <c r="H21" s="389">
        <v>7</v>
      </c>
      <c r="I21" s="984"/>
      <c r="J21" s="985"/>
      <c r="K21" s="985"/>
      <c r="L21" s="985"/>
      <c r="M21" s="985"/>
      <c r="N21" s="986"/>
      <c r="O21" s="387"/>
      <c r="P21" s="387"/>
      <c r="Q21" s="387"/>
      <c r="R21" s="387"/>
      <c r="S21" s="387"/>
      <c r="T21" s="387"/>
      <c r="U21" s="387"/>
      <c r="V21" s="387"/>
      <c r="W21" s="387"/>
      <c r="X21" s="387"/>
      <c r="Y21" s="387"/>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c r="BZ21" s="388"/>
      <c r="CA21" s="388"/>
      <c r="CB21" s="388"/>
      <c r="CC21" s="388"/>
      <c r="CD21" s="388"/>
      <c r="CE21" s="388"/>
      <c r="CF21" s="388"/>
      <c r="CG21" s="388"/>
      <c r="CH21" s="388"/>
      <c r="CI21" s="388"/>
      <c r="CJ21" s="388"/>
      <c r="CK21" s="388"/>
      <c r="CL21" s="388"/>
      <c r="CM21" s="388"/>
      <c r="CN21" s="388"/>
      <c r="CO21" s="388"/>
      <c r="CP21" s="388"/>
      <c r="CQ21" s="388"/>
      <c r="CR21" s="388"/>
      <c r="CS21" s="388"/>
      <c r="CT21" s="388"/>
      <c r="CU21" s="388"/>
      <c r="CV21" s="388"/>
      <c r="CW21" s="388"/>
      <c r="CX21" s="388"/>
      <c r="CY21" s="388"/>
      <c r="CZ21" s="388"/>
      <c r="DA21" s="388"/>
      <c r="DB21" s="388"/>
      <c r="DC21" s="388"/>
      <c r="DD21" s="388"/>
      <c r="DE21" s="388"/>
      <c r="DF21" s="388"/>
      <c r="DG21" s="388"/>
      <c r="DH21" s="388"/>
      <c r="DI21" s="388"/>
      <c r="DJ21" s="388"/>
      <c r="DK21" s="388"/>
      <c r="DL21" s="388"/>
      <c r="DM21" s="388"/>
      <c r="DN21" s="388"/>
      <c r="DO21" s="388"/>
      <c r="DP21" s="388"/>
      <c r="DQ21" s="388"/>
      <c r="DR21" s="388"/>
      <c r="DS21" s="388"/>
      <c r="DT21" s="388"/>
      <c r="DU21" s="388"/>
      <c r="DV21" s="388"/>
      <c r="DW21" s="388"/>
      <c r="DX21" s="388"/>
      <c r="DY21" s="388"/>
      <c r="DZ21" s="388"/>
      <c r="EA21" s="388"/>
      <c r="EB21" s="388"/>
      <c r="EC21" s="388"/>
      <c r="ED21" s="388"/>
      <c r="EE21" s="388"/>
      <c r="EF21" s="388"/>
      <c r="EG21" s="388"/>
      <c r="EH21" s="388"/>
      <c r="EI21" s="388"/>
      <c r="EJ21" s="388"/>
      <c r="EK21" s="388"/>
      <c r="EL21" s="388"/>
      <c r="EM21" s="388"/>
      <c r="EN21" s="388"/>
      <c r="EO21" s="388"/>
      <c r="EP21" s="388"/>
      <c r="EQ21" s="388"/>
      <c r="ER21" s="388"/>
      <c r="ES21" s="388"/>
      <c r="ET21" s="388"/>
      <c r="EU21" s="388"/>
      <c r="EV21" s="388"/>
      <c r="EW21" s="388"/>
      <c r="EX21" s="388"/>
      <c r="EY21" s="388"/>
      <c r="EZ21" s="388"/>
      <c r="FA21" s="388"/>
      <c r="FB21" s="388"/>
      <c r="FC21" s="388"/>
      <c r="FD21" s="388"/>
      <c r="FE21" s="388"/>
      <c r="FF21" s="388"/>
    </row>
    <row r="22" spans="1:162" ht="21.75" customHeight="1" x14ac:dyDescent="0.25">
      <c r="A22" s="389">
        <v>3</v>
      </c>
      <c r="B22" s="984" t="s">
        <v>407</v>
      </c>
      <c r="C22" s="985"/>
      <c r="D22" s="985"/>
      <c r="E22" s="985"/>
      <c r="F22" s="985"/>
      <c r="G22" s="986"/>
      <c r="H22" s="389">
        <v>8</v>
      </c>
      <c r="I22" s="984"/>
      <c r="J22" s="985"/>
      <c r="K22" s="985"/>
      <c r="L22" s="985"/>
      <c r="M22" s="985"/>
      <c r="N22" s="986"/>
      <c r="O22" s="387"/>
      <c r="P22" s="387"/>
      <c r="Q22" s="387"/>
      <c r="R22" s="387"/>
      <c r="S22" s="387"/>
      <c r="T22" s="387"/>
      <c r="U22" s="387"/>
      <c r="V22" s="387"/>
      <c r="W22" s="387"/>
      <c r="X22" s="387"/>
      <c r="Y22" s="387"/>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8"/>
      <c r="DF22" s="388"/>
      <c r="DG22" s="388"/>
      <c r="DH22" s="388"/>
      <c r="DI22" s="388"/>
      <c r="DJ22" s="388"/>
      <c r="DK22" s="388"/>
      <c r="DL22" s="388"/>
      <c r="DM22" s="388"/>
      <c r="DN22" s="388"/>
      <c r="DO22" s="388"/>
      <c r="DP22" s="388"/>
      <c r="DQ22" s="388"/>
      <c r="DR22" s="388"/>
      <c r="DS22" s="388"/>
      <c r="DT22" s="388"/>
      <c r="DU22" s="388"/>
      <c r="DV22" s="388"/>
      <c r="DW22" s="388"/>
      <c r="DX22" s="388"/>
      <c r="DY22" s="388"/>
      <c r="DZ22" s="388"/>
      <c r="EA22" s="388"/>
      <c r="EB22" s="388"/>
      <c r="EC22" s="388"/>
      <c r="ED22" s="388"/>
      <c r="EE22" s="388"/>
      <c r="EF22" s="388"/>
      <c r="EG22" s="388"/>
      <c r="EH22" s="388"/>
      <c r="EI22" s="388"/>
      <c r="EJ22" s="388"/>
      <c r="EK22" s="388"/>
      <c r="EL22" s="388"/>
      <c r="EM22" s="388"/>
      <c r="EN22" s="388"/>
      <c r="EO22" s="388"/>
      <c r="EP22" s="388"/>
      <c r="EQ22" s="388"/>
      <c r="ER22" s="388"/>
      <c r="ES22" s="388"/>
      <c r="ET22" s="388"/>
      <c r="EU22" s="388"/>
      <c r="EV22" s="388"/>
      <c r="EW22" s="388"/>
      <c r="EX22" s="388"/>
      <c r="EY22" s="388"/>
      <c r="EZ22" s="388"/>
      <c r="FA22" s="388"/>
      <c r="FB22" s="388"/>
      <c r="FC22" s="388"/>
      <c r="FD22" s="388"/>
      <c r="FE22" s="388"/>
      <c r="FF22" s="388"/>
    </row>
    <row r="23" spans="1:162" ht="15" x14ac:dyDescent="0.25">
      <c r="A23" s="389">
        <v>4</v>
      </c>
      <c r="B23" s="1018"/>
      <c r="C23" s="1019"/>
      <c r="D23" s="1019"/>
      <c r="E23" s="1019"/>
      <c r="F23" s="1019"/>
      <c r="G23" s="1020"/>
      <c r="H23" s="389">
        <v>9</v>
      </c>
      <c r="I23" s="984"/>
      <c r="J23" s="985"/>
      <c r="K23" s="985"/>
      <c r="L23" s="985"/>
      <c r="M23" s="985"/>
      <c r="N23" s="986"/>
      <c r="O23" s="387"/>
      <c r="P23" s="387"/>
      <c r="Q23" s="387"/>
      <c r="R23" s="387"/>
      <c r="S23" s="387"/>
      <c r="T23" s="387"/>
      <c r="U23" s="387"/>
      <c r="V23" s="387"/>
      <c r="W23" s="387"/>
      <c r="X23" s="387"/>
      <c r="Y23" s="387"/>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8"/>
      <c r="CE23" s="388"/>
      <c r="CF23" s="388"/>
      <c r="CG23" s="388"/>
      <c r="CH23" s="388"/>
      <c r="CI23" s="388"/>
      <c r="CJ23" s="388"/>
      <c r="CK23" s="388"/>
      <c r="CL23" s="388"/>
      <c r="CM23" s="388"/>
      <c r="CN23" s="388"/>
      <c r="CO23" s="388"/>
      <c r="CP23" s="388"/>
      <c r="CQ23" s="388"/>
      <c r="CR23" s="388"/>
      <c r="CS23" s="388"/>
      <c r="CT23" s="388"/>
      <c r="CU23" s="388"/>
      <c r="CV23" s="388"/>
      <c r="CW23" s="388"/>
      <c r="CX23" s="388"/>
      <c r="CY23" s="388"/>
      <c r="CZ23" s="388"/>
      <c r="DA23" s="388"/>
      <c r="DB23" s="388"/>
      <c r="DC23" s="388"/>
      <c r="DD23" s="388"/>
      <c r="DE23" s="388"/>
      <c r="DF23" s="388"/>
      <c r="DG23" s="388"/>
      <c r="DH23" s="388"/>
      <c r="DI23" s="388"/>
      <c r="DJ23" s="388"/>
      <c r="DK23" s="388"/>
      <c r="DL23" s="388"/>
      <c r="DM23" s="388"/>
      <c r="DN23" s="388"/>
      <c r="DO23" s="388"/>
      <c r="DP23" s="388"/>
      <c r="DQ23" s="388"/>
      <c r="DR23" s="388"/>
      <c r="DS23" s="388"/>
      <c r="DT23" s="388"/>
      <c r="DU23" s="388"/>
      <c r="DV23" s="388"/>
      <c r="DW23" s="388"/>
      <c r="DX23" s="388"/>
      <c r="DY23" s="388"/>
      <c r="DZ23" s="388"/>
      <c r="EA23" s="388"/>
      <c r="EB23" s="388"/>
      <c r="EC23" s="388"/>
      <c r="ED23" s="388"/>
      <c r="EE23" s="388"/>
      <c r="EF23" s="388"/>
      <c r="EG23" s="388"/>
      <c r="EH23" s="388"/>
      <c r="EI23" s="388"/>
      <c r="EJ23" s="388"/>
      <c r="EK23" s="388"/>
      <c r="EL23" s="388"/>
      <c r="EM23" s="388"/>
      <c r="EN23" s="388"/>
      <c r="EO23" s="388"/>
      <c r="EP23" s="388"/>
      <c r="EQ23" s="388"/>
      <c r="ER23" s="388"/>
      <c r="ES23" s="388"/>
      <c r="ET23" s="388"/>
      <c r="EU23" s="388"/>
      <c r="EV23" s="388"/>
      <c r="EW23" s="388"/>
      <c r="EX23" s="388"/>
      <c r="EY23" s="388"/>
      <c r="EZ23" s="388"/>
      <c r="FA23" s="388"/>
      <c r="FB23" s="388"/>
      <c r="FC23" s="388"/>
      <c r="FD23" s="388"/>
      <c r="FE23" s="388"/>
      <c r="FF23" s="388"/>
    </row>
    <row r="24" spans="1:162" ht="15" x14ac:dyDescent="0.25">
      <c r="A24" s="389">
        <v>5</v>
      </c>
      <c r="B24" s="1024"/>
      <c r="C24" s="1025"/>
      <c r="D24" s="1025"/>
      <c r="E24" s="1025"/>
      <c r="F24" s="1025"/>
      <c r="G24" s="1026"/>
      <c r="H24" s="389">
        <v>10</v>
      </c>
      <c r="I24" s="984"/>
      <c r="J24" s="985"/>
      <c r="K24" s="985"/>
      <c r="L24" s="985"/>
      <c r="M24" s="985"/>
      <c r="N24" s="986"/>
      <c r="O24" s="387"/>
      <c r="P24" s="387"/>
      <c r="Q24" s="387"/>
      <c r="R24" s="387"/>
      <c r="S24" s="387"/>
      <c r="T24" s="387"/>
      <c r="U24" s="387"/>
      <c r="V24" s="387"/>
      <c r="W24" s="387"/>
      <c r="X24" s="387"/>
      <c r="Y24" s="387"/>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388"/>
      <c r="DJ24" s="388"/>
      <c r="DK24" s="388"/>
      <c r="DL24" s="388"/>
      <c r="DM24" s="388"/>
      <c r="DN24" s="388"/>
      <c r="DO24" s="388"/>
      <c r="DP24" s="388"/>
      <c r="DQ24" s="388"/>
      <c r="DR24" s="388"/>
      <c r="DS24" s="388"/>
      <c r="DT24" s="388"/>
      <c r="DU24" s="388"/>
      <c r="DV24" s="388"/>
      <c r="DW24" s="388"/>
      <c r="DX24" s="388"/>
      <c r="DY24" s="388"/>
      <c r="DZ24" s="388"/>
      <c r="EA24" s="388"/>
      <c r="EB24" s="388"/>
      <c r="EC24" s="388"/>
      <c r="ED24" s="388"/>
      <c r="EE24" s="388"/>
      <c r="EF24" s="388"/>
      <c r="EG24" s="388"/>
      <c r="EH24" s="388"/>
      <c r="EI24" s="388"/>
      <c r="EJ24" s="388"/>
      <c r="EK24" s="388"/>
      <c r="EL24" s="388"/>
      <c r="EM24" s="388"/>
      <c r="EN24" s="388"/>
      <c r="EO24" s="388"/>
      <c r="EP24" s="388"/>
      <c r="EQ24" s="388"/>
      <c r="ER24" s="388"/>
      <c r="ES24" s="388"/>
      <c r="ET24" s="388"/>
      <c r="EU24" s="388"/>
      <c r="EV24" s="388"/>
      <c r="EW24" s="388"/>
      <c r="EX24" s="388"/>
      <c r="EY24" s="388"/>
      <c r="EZ24" s="388"/>
      <c r="FA24" s="388"/>
      <c r="FB24" s="388"/>
      <c r="FC24" s="388"/>
      <c r="FD24" s="388"/>
      <c r="FE24" s="388"/>
      <c r="FF24" s="388"/>
    </row>
    <row r="25" spans="1:162" ht="15" x14ac:dyDescent="0.25">
      <c r="A25" s="1021" t="s">
        <v>281</v>
      </c>
      <c r="B25" s="1022"/>
      <c r="C25" s="1022"/>
      <c r="D25" s="1022"/>
      <c r="E25" s="1022"/>
      <c r="F25" s="1022"/>
      <c r="G25" s="1022"/>
      <c r="H25" s="1022"/>
      <c r="I25" s="1022"/>
      <c r="J25" s="1022"/>
      <c r="K25" s="1022"/>
      <c r="L25" s="1022"/>
      <c r="M25" s="1022"/>
      <c r="N25" s="1023"/>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c r="CB25" s="384"/>
      <c r="CC25" s="384"/>
      <c r="CD25" s="384"/>
      <c r="CE25" s="384"/>
      <c r="CF25" s="384"/>
      <c r="CG25" s="384"/>
      <c r="CH25" s="384"/>
      <c r="CI25" s="384"/>
      <c r="CJ25" s="384"/>
      <c r="CK25" s="384"/>
      <c r="CL25" s="384"/>
      <c r="CM25" s="384"/>
      <c r="CN25" s="384"/>
      <c r="CO25" s="384"/>
      <c r="CP25" s="384"/>
      <c r="CQ25" s="384"/>
      <c r="CR25" s="384"/>
      <c r="CS25" s="384"/>
      <c r="CT25" s="384"/>
      <c r="CU25" s="384"/>
      <c r="CV25" s="384"/>
      <c r="CW25" s="384"/>
      <c r="CX25" s="384"/>
      <c r="CY25" s="384"/>
      <c r="CZ25" s="384"/>
      <c r="DA25" s="384"/>
      <c r="DB25" s="384"/>
      <c r="DC25" s="384"/>
      <c r="DD25" s="384"/>
      <c r="DE25" s="384"/>
      <c r="DF25" s="384"/>
      <c r="DG25" s="384"/>
      <c r="DH25" s="384"/>
      <c r="DI25" s="384"/>
      <c r="DJ25" s="384"/>
      <c r="DK25" s="384"/>
      <c r="DL25" s="384"/>
      <c r="DM25" s="384"/>
      <c r="DN25" s="384"/>
      <c r="DO25" s="384"/>
      <c r="DP25" s="384"/>
      <c r="DQ25" s="384"/>
      <c r="DR25" s="384"/>
      <c r="DS25" s="384"/>
      <c r="DT25" s="384"/>
      <c r="DU25" s="384"/>
      <c r="DV25" s="384"/>
      <c r="DW25" s="384"/>
      <c r="DX25" s="384"/>
      <c r="DY25" s="384"/>
      <c r="DZ25" s="384"/>
      <c r="EA25" s="384"/>
      <c r="EB25" s="384"/>
      <c r="EC25" s="384"/>
      <c r="ED25" s="384"/>
      <c r="EE25" s="384"/>
      <c r="EF25" s="384"/>
      <c r="EG25" s="384"/>
      <c r="EH25" s="384"/>
      <c r="EI25" s="384"/>
      <c r="EJ25" s="384"/>
      <c r="EK25" s="384"/>
      <c r="EL25" s="384"/>
      <c r="EM25" s="384"/>
      <c r="EN25" s="384"/>
      <c r="EO25" s="384"/>
      <c r="EP25" s="384"/>
      <c r="EQ25" s="384"/>
      <c r="ER25" s="384"/>
      <c r="ES25" s="384"/>
      <c r="ET25" s="384"/>
      <c r="EU25" s="384"/>
      <c r="EV25" s="384"/>
      <c r="EW25" s="384"/>
      <c r="EX25" s="384"/>
      <c r="EY25" s="384"/>
      <c r="EZ25" s="384"/>
      <c r="FA25" s="384"/>
      <c r="FB25" s="384"/>
      <c r="FC25" s="384"/>
      <c r="FD25" s="384"/>
      <c r="FE25" s="384"/>
      <c r="FF25" s="384"/>
    </row>
    <row r="26" spans="1:162" ht="15" x14ac:dyDescent="0.25">
      <c r="A26" s="889" t="s">
        <v>282</v>
      </c>
      <c r="B26" s="890"/>
      <c r="C26" s="890"/>
      <c r="D26" s="890"/>
      <c r="E26" s="890"/>
      <c r="F26" s="890"/>
      <c r="G26" s="890"/>
      <c r="H26" s="891"/>
      <c r="I26" s="892" t="s">
        <v>383</v>
      </c>
      <c r="J26" s="893"/>
      <c r="K26" s="894" t="s">
        <v>384</v>
      </c>
      <c r="L26" s="894"/>
      <c r="M26" s="895" t="s">
        <v>283</v>
      </c>
      <c r="N26" s="895"/>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4"/>
      <c r="CL26" s="384"/>
      <c r="CM26" s="384"/>
      <c r="CN26" s="384"/>
      <c r="CO26" s="384"/>
      <c r="CP26" s="384"/>
      <c r="CQ26" s="384"/>
      <c r="CR26" s="384"/>
      <c r="CS26" s="384"/>
      <c r="CT26" s="384"/>
      <c r="CU26" s="384"/>
      <c r="CV26" s="384"/>
      <c r="CW26" s="384"/>
      <c r="CX26" s="384"/>
      <c r="CY26" s="384"/>
      <c r="CZ26" s="384"/>
      <c r="DA26" s="384"/>
      <c r="DB26" s="384"/>
      <c r="DC26" s="384"/>
      <c r="DD26" s="384"/>
      <c r="DE26" s="384"/>
      <c r="DF26" s="384"/>
      <c r="DG26" s="384"/>
      <c r="DH26" s="384"/>
      <c r="DI26" s="384"/>
      <c r="DJ26" s="384"/>
      <c r="DK26" s="384"/>
      <c r="DL26" s="384"/>
      <c r="DM26" s="384"/>
      <c r="DN26" s="384"/>
      <c r="DO26" s="384"/>
      <c r="DP26" s="384"/>
      <c r="DQ26" s="384"/>
      <c r="DR26" s="384"/>
      <c r="DS26" s="384"/>
      <c r="DT26" s="384"/>
      <c r="DU26" s="384"/>
      <c r="DV26" s="384"/>
      <c r="DW26" s="384"/>
      <c r="DX26" s="384"/>
      <c r="DY26" s="384"/>
      <c r="DZ26" s="384"/>
      <c r="EA26" s="384"/>
      <c r="EB26" s="384"/>
      <c r="EC26" s="384"/>
      <c r="ED26" s="384"/>
      <c r="EE26" s="384"/>
      <c r="EF26" s="384"/>
      <c r="EG26" s="384"/>
      <c r="EH26" s="384"/>
      <c r="EI26" s="384"/>
      <c r="EJ26" s="384"/>
      <c r="EK26" s="384"/>
      <c r="EL26" s="384"/>
      <c r="EM26" s="384"/>
      <c r="EN26" s="384"/>
      <c r="EO26" s="384"/>
      <c r="EP26" s="384"/>
      <c r="EQ26" s="384"/>
      <c r="ER26" s="384"/>
      <c r="ES26" s="384"/>
      <c r="ET26" s="384"/>
      <c r="EU26" s="384"/>
      <c r="EV26" s="384"/>
      <c r="EW26" s="384"/>
      <c r="EX26" s="384"/>
      <c r="EY26" s="384"/>
      <c r="EZ26" s="384"/>
      <c r="FA26" s="384"/>
      <c r="FB26" s="384"/>
      <c r="FC26" s="384"/>
      <c r="FD26" s="384"/>
      <c r="FE26" s="384"/>
      <c r="FF26" s="384"/>
    </row>
    <row r="27" spans="1:162" x14ac:dyDescent="0.3">
      <c r="A27" s="896" t="s">
        <v>408</v>
      </c>
      <c r="B27" s="897"/>
      <c r="C27" s="897"/>
      <c r="D27" s="897"/>
      <c r="E27" s="897"/>
      <c r="F27" s="897"/>
      <c r="G27" s="897"/>
      <c r="H27" s="898"/>
      <c r="I27" s="877">
        <v>50</v>
      </c>
      <c r="J27" s="877"/>
      <c r="K27" s="877">
        <v>92</v>
      </c>
      <c r="L27" s="877"/>
      <c r="M27" s="878">
        <f>K27-I27</f>
        <v>42</v>
      </c>
      <c r="N27" s="878"/>
      <c r="O27" s="40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4"/>
      <c r="CL27" s="384"/>
      <c r="CM27" s="384"/>
      <c r="CN27" s="384"/>
      <c r="CO27" s="384"/>
      <c r="CP27" s="384"/>
      <c r="CQ27" s="384"/>
      <c r="CR27" s="384"/>
      <c r="CS27" s="384"/>
      <c r="CT27" s="384"/>
      <c r="CU27" s="384"/>
      <c r="CV27" s="384"/>
      <c r="CW27" s="384"/>
      <c r="CX27" s="384"/>
      <c r="CY27" s="384"/>
      <c r="CZ27" s="384"/>
      <c r="DA27" s="384"/>
      <c r="DB27" s="384"/>
      <c r="DC27" s="384"/>
      <c r="DD27" s="384"/>
      <c r="DE27" s="384"/>
      <c r="DF27" s="384"/>
      <c r="DG27" s="384"/>
      <c r="DH27" s="384"/>
      <c r="DI27" s="384"/>
      <c r="DJ27" s="384"/>
      <c r="DK27" s="384"/>
      <c r="DL27" s="384"/>
      <c r="DM27" s="384"/>
      <c r="DN27" s="384"/>
      <c r="DO27" s="384"/>
      <c r="DP27" s="384"/>
      <c r="DQ27" s="384"/>
      <c r="DR27" s="384"/>
      <c r="DS27" s="384"/>
      <c r="DT27" s="384"/>
      <c r="DU27" s="384"/>
      <c r="DV27" s="384"/>
      <c r="DW27" s="384"/>
      <c r="DX27" s="384"/>
      <c r="DY27" s="384"/>
      <c r="DZ27" s="384"/>
      <c r="EA27" s="384"/>
      <c r="EB27" s="384"/>
      <c r="EC27" s="384"/>
      <c r="ED27" s="384"/>
      <c r="EE27" s="384"/>
      <c r="EF27" s="384"/>
      <c r="EG27" s="384"/>
      <c r="EH27" s="384"/>
      <c r="EI27" s="384"/>
      <c r="EJ27" s="384"/>
      <c r="EK27" s="384"/>
      <c r="EL27" s="384"/>
      <c r="EM27" s="384"/>
      <c r="EN27" s="384"/>
      <c r="EO27" s="384"/>
      <c r="EP27" s="384"/>
      <c r="EQ27" s="384"/>
      <c r="ER27" s="384"/>
      <c r="ES27" s="384"/>
      <c r="ET27" s="384"/>
      <c r="EU27" s="384"/>
      <c r="EV27" s="384"/>
      <c r="EW27" s="384"/>
      <c r="EX27" s="384"/>
      <c r="EY27" s="384"/>
      <c r="EZ27" s="384"/>
      <c r="FA27" s="384"/>
      <c r="FB27" s="384"/>
      <c r="FC27" s="384"/>
      <c r="FD27" s="384"/>
      <c r="FE27" s="384"/>
      <c r="FF27" s="384"/>
    </row>
    <row r="28" spans="1:162" ht="15" x14ac:dyDescent="0.25">
      <c r="A28" s="896"/>
      <c r="B28" s="897"/>
      <c r="C28" s="897"/>
      <c r="D28" s="897"/>
      <c r="E28" s="897"/>
      <c r="F28" s="897"/>
      <c r="G28" s="897"/>
      <c r="H28" s="898"/>
      <c r="I28" s="877"/>
      <c r="J28" s="877"/>
      <c r="K28" s="1027"/>
      <c r="L28" s="1027"/>
      <c r="M28" s="878"/>
      <c r="N28" s="878"/>
      <c r="O28" s="404"/>
    </row>
    <row r="29" spans="1:162" ht="15" x14ac:dyDescent="0.25">
      <c r="A29" s="896"/>
      <c r="B29" s="897"/>
      <c r="C29" s="897"/>
      <c r="D29" s="897"/>
      <c r="E29" s="897"/>
      <c r="F29" s="897"/>
      <c r="G29" s="897"/>
      <c r="H29" s="898"/>
      <c r="I29" s="877"/>
      <c r="J29" s="877"/>
      <c r="K29" s="1027"/>
      <c r="L29" s="1027"/>
      <c r="M29" s="878"/>
      <c r="N29" s="878"/>
      <c r="O29" s="402"/>
    </row>
    <row r="30" spans="1:162" ht="15" customHeight="1" x14ac:dyDescent="0.25">
      <c r="A30" s="889" t="s">
        <v>284</v>
      </c>
      <c r="B30" s="890"/>
      <c r="C30" s="890"/>
      <c r="D30" s="890"/>
      <c r="E30" s="890"/>
      <c r="F30" s="890"/>
      <c r="G30" s="890"/>
      <c r="H30" s="891"/>
      <c r="I30" s="892" t="s">
        <v>383</v>
      </c>
      <c r="J30" s="893"/>
      <c r="K30" s="894" t="s">
        <v>384</v>
      </c>
      <c r="L30" s="894"/>
      <c r="M30" s="895" t="s">
        <v>283</v>
      </c>
      <c r="N30" s="895"/>
      <c r="O30" s="384"/>
    </row>
    <row r="31" spans="1:162" ht="15" x14ac:dyDescent="0.25">
      <c r="A31" s="896"/>
      <c r="B31" s="897"/>
      <c r="C31" s="897"/>
      <c r="D31" s="897"/>
      <c r="E31" s="897"/>
      <c r="F31" s="897"/>
      <c r="G31" s="897"/>
      <c r="H31" s="898"/>
      <c r="I31" s="886"/>
      <c r="J31" s="877"/>
      <c r="K31" s="886"/>
      <c r="L31" s="1028"/>
      <c r="M31" s="1029"/>
      <c r="N31" s="1029"/>
      <c r="O31" s="384"/>
    </row>
    <row r="32" spans="1:162" x14ac:dyDescent="0.3">
      <c r="A32" s="896" t="s">
        <v>409</v>
      </c>
      <c r="B32" s="897"/>
      <c r="C32" s="897"/>
      <c r="D32" s="897"/>
      <c r="E32" s="897"/>
      <c r="F32" s="897"/>
      <c r="G32" s="897"/>
      <c r="H32" s="898"/>
      <c r="I32" s="877">
        <v>50</v>
      </c>
      <c r="J32" s="877"/>
      <c r="K32" s="877">
        <v>50</v>
      </c>
      <c r="L32" s="877"/>
      <c r="M32" s="878">
        <v>0</v>
      </c>
      <c r="N32" s="878"/>
      <c r="O32" s="384"/>
    </row>
    <row r="33" spans="1:15" ht="15" customHeight="1" x14ac:dyDescent="0.25">
      <c r="A33" s="889" t="s">
        <v>285</v>
      </c>
      <c r="B33" s="890"/>
      <c r="C33" s="890"/>
      <c r="D33" s="890"/>
      <c r="E33" s="890"/>
      <c r="F33" s="890"/>
      <c r="G33" s="890"/>
      <c r="H33" s="891"/>
      <c r="I33" s="892" t="s">
        <v>383</v>
      </c>
      <c r="J33" s="893"/>
      <c r="K33" s="894" t="s">
        <v>384</v>
      </c>
      <c r="L33" s="894"/>
      <c r="M33" s="895" t="s">
        <v>283</v>
      </c>
      <c r="N33" s="895"/>
      <c r="O33" s="384"/>
    </row>
    <row r="34" spans="1:15" ht="15" x14ac:dyDescent="0.25">
      <c r="A34" s="896"/>
      <c r="B34" s="897"/>
      <c r="C34" s="897"/>
      <c r="D34" s="897"/>
      <c r="E34" s="897"/>
      <c r="F34" s="897"/>
      <c r="G34" s="897"/>
      <c r="H34" s="898"/>
      <c r="I34" s="1030"/>
      <c r="J34" s="1031"/>
      <c r="K34" s="1032"/>
      <c r="L34" s="1032"/>
      <c r="M34" s="1033"/>
      <c r="N34" s="878"/>
      <c r="O34" s="384"/>
    </row>
    <row r="35" spans="1:15" ht="15" x14ac:dyDescent="0.25">
      <c r="A35" s="896"/>
      <c r="B35" s="897"/>
      <c r="C35" s="897"/>
      <c r="D35" s="897"/>
      <c r="E35" s="897"/>
      <c r="F35" s="897"/>
      <c r="G35" s="897"/>
      <c r="H35" s="898"/>
      <c r="I35" s="1030"/>
      <c r="J35" s="1031"/>
      <c r="K35" s="1032"/>
      <c r="L35" s="1032"/>
      <c r="M35" s="1033"/>
      <c r="N35" s="878"/>
      <c r="O35" s="384"/>
    </row>
    <row r="36" spans="1:15" ht="15" customHeight="1" x14ac:dyDescent="0.25">
      <c r="A36" s="889" t="s">
        <v>286</v>
      </c>
      <c r="B36" s="890"/>
      <c r="C36" s="890"/>
      <c r="D36" s="890"/>
      <c r="E36" s="890"/>
      <c r="F36" s="890"/>
      <c r="G36" s="890"/>
      <c r="H36" s="891"/>
      <c r="I36" s="892" t="s">
        <v>383</v>
      </c>
      <c r="J36" s="893"/>
      <c r="K36" s="894" t="s">
        <v>384</v>
      </c>
      <c r="L36" s="894"/>
      <c r="M36" s="895" t="s">
        <v>283</v>
      </c>
      <c r="N36" s="895"/>
      <c r="O36" s="384"/>
    </row>
    <row r="37" spans="1:15" ht="15" x14ac:dyDescent="0.25">
      <c r="A37" s="896" t="s">
        <v>410</v>
      </c>
      <c r="B37" s="897"/>
      <c r="C37" s="897"/>
      <c r="D37" s="897"/>
      <c r="E37" s="897"/>
      <c r="F37" s="897"/>
      <c r="G37" s="897"/>
      <c r="H37" s="898"/>
      <c r="I37" s="877">
        <v>3</v>
      </c>
      <c r="J37" s="877"/>
      <c r="K37" s="877">
        <v>0</v>
      </c>
      <c r="L37" s="877"/>
      <c r="M37" s="877">
        <f>K37-I37</f>
        <v>-3</v>
      </c>
      <c r="N37" s="877"/>
      <c r="O37" s="384"/>
    </row>
    <row r="38" spans="1:15" ht="15" x14ac:dyDescent="0.25">
      <c r="A38" s="896"/>
      <c r="B38" s="897"/>
      <c r="C38" s="897"/>
      <c r="D38" s="897"/>
      <c r="E38" s="897"/>
      <c r="F38" s="897"/>
      <c r="G38" s="897"/>
      <c r="H38" s="898"/>
      <c r="I38" s="877"/>
      <c r="J38" s="877"/>
      <c r="K38" s="877"/>
      <c r="L38" s="877"/>
      <c r="M38" s="878"/>
      <c r="N38" s="878"/>
      <c r="O38" s="384"/>
    </row>
    <row r="40" spans="1:15" ht="15" x14ac:dyDescent="0.25">
      <c r="A40" s="879" t="s">
        <v>287</v>
      </c>
      <c r="B40" s="880"/>
      <c r="C40" s="880"/>
      <c r="D40" s="880"/>
      <c r="E40" s="880"/>
      <c r="F40" s="880"/>
      <c r="G40" s="880"/>
      <c r="H40" s="880"/>
      <c r="I40" s="880"/>
      <c r="J40" s="880"/>
      <c r="K40" s="880"/>
      <c r="L40" s="880"/>
      <c r="M40" s="880"/>
      <c r="N40" s="881"/>
      <c r="O40" s="384"/>
    </row>
    <row r="41" spans="1:15" ht="42.75" x14ac:dyDescent="0.25">
      <c r="A41" s="882" t="s">
        <v>288</v>
      </c>
      <c r="B41" s="882"/>
      <c r="C41" s="390" t="s">
        <v>289</v>
      </c>
      <c r="D41" s="390" t="s">
        <v>290</v>
      </c>
      <c r="E41" s="390" t="s">
        <v>291</v>
      </c>
      <c r="F41" s="390" t="s">
        <v>292</v>
      </c>
      <c r="G41" s="390" t="s">
        <v>293</v>
      </c>
      <c r="H41" s="390" t="s">
        <v>294</v>
      </c>
      <c r="I41" s="390" t="s">
        <v>295</v>
      </c>
      <c r="J41" s="390" t="s">
        <v>296</v>
      </c>
      <c r="K41" s="390" t="s">
        <v>297</v>
      </c>
      <c r="L41" s="390" t="s">
        <v>298</v>
      </c>
      <c r="M41" s="390" t="s">
        <v>299</v>
      </c>
      <c r="N41" s="390" t="s">
        <v>300</v>
      </c>
      <c r="O41" s="384"/>
    </row>
    <row r="42" spans="1:15" x14ac:dyDescent="0.3">
      <c r="A42" s="868">
        <v>1</v>
      </c>
      <c r="B42" s="869"/>
      <c r="C42" s="413" t="s">
        <v>277</v>
      </c>
      <c r="D42" s="413" t="s">
        <v>277</v>
      </c>
      <c r="E42" s="413" t="s">
        <v>277</v>
      </c>
      <c r="F42" s="413" t="s">
        <v>277</v>
      </c>
      <c r="G42" s="413" t="s">
        <v>277</v>
      </c>
      <c r="H42" s="413" t="s">
        <v>277</v>
      </c>
      <c r="I42" s="413" t="s">
        <v>277</v>
      </c>
      <c r="J42" s="414" t="s">
        <v>277</v>
      </c>
      <c r="K42" s="413" t="s">
        <v>277</v>
      </c>
      <c r="L42" s="413" t="s">
        <v>277</v>
      </c>
      <c r="M42" s="413" t="s">
        <v>277</v>
      </c>
      <c r="N42" s="413" t="s">
        <v>277</v>
      </c>
      <c r="O42" s="384"/>
    </row>
    <row r="43" spans="1:15" ht="15" thickBot="1" x14ac:dyDescent="0.35">
      <c r="A43" s="870"/>
      <c r="B43" s="871"/>
      <c r="C43" s="393"/>
      <c r="D43" s="393"/>
      <c r="E43" s="393"/>
      <c r="F43" s="394"/>
      <c r="G43" s="394"/>
      <c r="H43" s="394"/>
      <c r="I43" s="394"/>
      <c r="J43" s="509"/>
      <c r="K43" s="395"/>
      <c r="L43" s="394"/>
      <c r="M43" s="394"/>
      <c r="N43" s="393"/>
      <c r="O43" s="384"/>
    </row>
    <row r="44" spans="1:15" x14ac:dyDescent="0.3">
      <c r="A44" s="868">
        <v>2</v>
      </c>
      <c r="B44" s="869"/>
      <c r="C44" s="413" t="s">
        <v>277</v>
      </c>
      <c r="D44" s="413" t="s">
        <v>277</v>
      </c>
      <c r="E44" s="413" t="s">
        <v>277</v>
      </c>
      <c r="F44" s="413" t="s">
        <v>277</v>
      </c>
      <c r="G44" s="413" t="s">
        <v>277</v>
      </c>
      <c r="H44" s="413" t="s">
        <v>277</v>
      </c>
      <c r="I44" s="413" t="s">
        <v>277</v>
      </c>
      <c r="J44" s="414" t="s">
        <v>277</v>
      </c>
      <c r="K44" s="413" t="s">
        <v>277</v>
      </c>
      <c r="L44" s="413" t="s">
        <v>277</v>
      </c>
      <c r="M44" s="413" t="s">
        <v>277</v>
      </c>
      <c r="N44" s="413" t="s">
        <v>277</v>
      </c>
    </row>
    <row r="45" spans="1:15" ht="15" thickBot="1" x14ac:dyDescent="0.35">
      <c r="A45" s="870"/>
      <c r="B45" s="871"/>
      <c r="C45" s="393"/>
      <c r="D45" s="393"/>
      <c r="E45" s="393"/>
      <c r="F45" s="394"/>
      <c r="G45" s="394"/>
      <c r="H45" s="394"/>
      <c r="I45" s="394"/>
      <c r="J45" s="417"/>
      <c r="K45" s="395"/>
      <c r="L45" s="394"/>
      <c r="M45" s="394"/>
      <c r="N45" s="393"/>
    </row>
    <row r="46" spans="1:15" x14ac:dyDescent="0.3">
      <c r="A46" s="868">
        <v>3</v>
      </c>
      <c r="B46" s="869"/>
      <c r="C46" s="413" t="s">
        <v>277</v>
      </c>
      <c r="D46" s="413" t="s">
        <v>277</v>
      </c>
      <c r="E46" s="413" t="s">
        <v>277</v>
      </c>
      <c r="F46" s="413" t="s">
        <v>277</v>
      </c>
      <c r="G46" s="413" t="s">
        <v>277</v>
      </c>
      <c r="H46" s="413" t="s">
        <v>277</v>
      </c>
      <c r="I46" s="413" t="s">
        <v>277</v>
      </c>
      <c r="J46" s="414" t="s">
        <v>277</v>
      </c>
      <c r="K46" s="413" t="s">
        <v>277</v>
      </c>
      <c r="L46" s="413" t="s">
        <v>277</v>
      </c>
      <c r="M46" s="413" t="s">
        <v>277</v>
      </c>
      <c r="N46" s="413" t="s">
        <v>277</v>
      </c>
    </row>
    <row r="47" spans="1:15" ht="15" thickBot="1" x14ac:dyDescent="0.35">
      <c r="A47" s="870"/>
      <c r="B47" s="871"/>
      <c r="C47" s="393"/>
      <c r="D47" s="393"/>
      <c r="E47" s="393"/>
      <c r="F47" s="394"/>
      <c r="G47" s="394"/>
      <c r="H47" s="394"/>
      <c r="I47" s="394"/>
      <c r="J47" s="394"/>
      <c r="K47" s="395"/>
      <c r="L47" s="395"/>
      <c r="M47" s="395"/>
      <c r="N47" s="393"/>
    </row>
    <row r="48" spans="1:15" x14ac:dyDescent="0.3">
      <c r="A48" s="868">
        <v>4</v>
      </c>
      <c r="B48" s="869"/>
      <c r="C48" s="391"/>
      <c r="D48" s="391"/>
      <c r="E48" s="391"/>
      <c r="F48" s="392"/>
      <c r="G48" s="392"/>
      <c r="H48" s="392"/>
      <c r="I48" s="392"/>
      <c r="J48" s="392"/>
      <c r="K48" s="392"/>
      <c r="L48" s="392"/>
      <c r="M48" s="392"/>
      <c r="N48" s="391"/>
    </row>
    <row r="49" spans="1:14" ht="15" thickBot="1" x14ac:dyDescent="0.35">
      <c r="A49" s="870"/>
      <c r="B49" s="871"/>
      <c r="C49" s="393"/>
      <c r="D49" s="393"/>
      <c r="E49" s="393"/>
      <c r="F49" s="394"/>
      <c r="G49" s="394"/>
      <c r="H49" s="394"/>
      <c r="I49" s="394"/>
      <c r="J49" s="394"/>
      <c r="K49" s="394"/>
      <c r="L49" s="393"/>
      <c r="M49" s="393"/>
      <c r="N49" s="396"/>
    </row>
    <row r="50" spans="1:14" x14ac:dyDescent="0.3">
      <c r="A50" s="868">
        <v>5</v>
      </c>
      <c r="B50" s="869"/>
      <c r="C50" s="391"/>
      <c r="D50" s="391"/>
      <c r="E50" s="391"/>
      <c r="F50" s="392"/>
      <c r="G50" s="392"/>
      <c r="H50" s="392"/>
      <c r="I50" s="392"/>
      <c r="J50" s="392"/>
      <c r="K50" s="392"/>
      <c r="L50" s="391"/>
      <c r="M50" s="407"/>
      <c r="N50" s="407"/>
    </row>
    <row r="51" spans="1:14" ht="15" thickBot="1" x14ac:dyDescent="0.35">
      <c r="A51" s="870"/>
      <c r="B51" s="871"/>
      <c r="C51" s="393"/>
      <c r="D51" s="393"/>
      <c r="E51" s="393"/>
      <c r="F51" s="394"/>
      <c r="G51" s="394"/>
      <c r="H51" s="394"/>
      <c r="I51" s="394"/>
      <c r="J51" s="394"/>
      <c r="K51" s="394"/>
      <c r="L51" s="393"/>
      <c r="M51" s="393"/>
      <c r="N51" s="396"/>
    </row>
    <row r="52" spans="1:14" x14ac:dyDescent="0.3">
      <c r="A52" s="868">
        <v>6</v>
      </c>
      <c r="B52" s="869"/>
      <c r="C52" s="391"/>
      <c r="D52" s="391"/>
      <c r="E52" s="391"/>
      <c r="F52" s="392"/>
      <c r="G52" s="392"/>
      <c r="H52" s="392"/>
      <c r="I52" s="392"/>
      <c r="J52" s="392"/>
      <c r="K52" s="392"/>
      <c r="L52" s="391"/>
      <c r="M52" s="391"/>
      <c r="N52" s="391"/>
    </row>
    <row r="53" spans="1:14" ht="15" thickBot="1" x14ac:dyDescent="0.35">
      <c r="A53" s="870"/>
      <c r="B53" s="871"/>
      <c r="C53" s="393"/>
      <c r="D53" s="393"/>
      <c r="E53" s="393"/>
      <c r="F53" s="394"/>
      <c r="G53" s="394"/>
      <c r="H53" s="394"/>
      <c r="I53" s="394"/>
      <c r="J53" s="394"/>
      <c r="K53" s="394"/>
      <c r="L53" s="393"/>
      <c r="M53" s="393"/>
      <c r="N53" s="393"/>
    </row>
    <row r="54" spans="1:14" x14ac:dyDescent="0.3">
      <c r="A54" s="868">
        <v>7</v>
      </c>
      <c r="B54" s="869"/>
      <c r="C54" s="391"/>
      <c r="D54" s="391"/>
      <c r="E54" s="391"/>
      <c r="F54" s="392"/>
      <c r="G54" s="392"/>
      <c r="H54" s="392"/>
      <c r="I54" s="392"/>
      <c r="J54" s="392"/>
      <c r="K54" s="392"/>
      <c r="L54" s="391"/>
      <c r="M54" s="391"/>
      <c r="N54" s="391"/>
    </row>
    <row r="55" spans="1:14" ht="15" thickBot="1" x14ac:dyDescent="0.35">
      <c r="A55" s="870"/>
      <c r="B55" s="871"/>
      <c r="C55" s="393"/>
      <c r="D55" s="393"/>
      <c r="E55" s="393"/>
      <c r="F55" s="394"/>
      <c r="G55" s="394"/>
      <c r="H55" s="394"/>
      <c r="I55" s="394"/>
      <c r="J55" s="394"/>
      <c r="K55" s="394"/>
      <c r="L55" s="393"/>
      <c r="M55" s="393"/>
      <c r="N55" s="393"/>
    </row>
    <row r="56" spans="1:14" x14ac:dyDescent="0.3">
      <c r="A56" s="868">
        <v>8</v>
      </c>
      <c r="B56" s="869"/>
      <c r="C56" s="391"/>
      <c r="D56" s="391"/>
      <c r="E56" s="391"/>
      <c r="F56" s="392"/>
      <c r="G56" s="392"/>
      <c r="H56" s="392"/>
      <c r="I56" s="392"/>
      <c r="J56" s="392"/>
      <c r="K56" s="392"/>
      <c r="L56" s="391"/>
      <c r="M56" s="391"/>
      <c r="N56" s="397"/>
    </row>
    <row r="57" spans="1:14" ht="15" thickBot="1" x14ac:dyDescent="0.35">
      <c r="A57" s="870"/>
      <c r="B57" s="871"/>
      <c r="C57" s="393"/>
      <c r="D57" s="393"/>
      <c r="E57" s="393"/>
      <c r="F57" s="394"/>
      <c r="G57" s="394"/>
      <c r="H57" s="394"/>
      <c r="I57" s="394"/>
      <c r="J57" s="394"/>
      <c r="K57" s="394"/>
      <c r="L57" s="393"/>
      <c r="M57" s="393"/>
      <c r="N57" s="393"/>
    </row>
    <row r="58" spans="1:14" x14ac:dyDescent="0.3">
      <c r="A58" s="868">
        <v>9</v>
      </c>
      <c r="B58" s="869"/>
      <c r="C58" s="391"/>
      <c r="D58" s="391"/>
      <c r="E58" s="391"/>
      <c r="F58" s="392"/>
      <c r="G58" s="392"/>
      <c r="H58" s="392"/>
      <c r="I58" s="392"/>
      <c r="J58" s="392"/>
      <c r="K58" s="392"/>
      <c r="L58" s="391"/>
      <c r="M58" s="391"/>
      <c r="N58" s="391"/>
    </row>
    <row r="59" spans="1:14" ht="15" thickBot="1" x14ac:dyDescent="0.35">
      <c r="A59" s="870"/>
      <c r="B59" s="871"/>
      <c r="C59" s="393"/>
      <c r="D59" s="393"/>
      <c r="E59" s="393"/>
      <c r="F59" s="394"/>
      <c r="G59" s="394"/>
      <c r="H59" s="394"/>
      <c r="I59" s="394"/>
      <c r="J59" s="394"/>
      <c r="K59" s="394"/>
      <c r="L59" s="393"/>
      <c r="M59" s="393"/>
      <c r="N59" s="393"/>
    </row>
    <row r="60" spans="1:14" x14ac:dyDescent="0.3">
      <c r="A60" s="868">
        <v>10</v>
      </c>
      <c r="B60" s="869"/>
      <c r="C60" s="391"/>
      <c r="D60" s="391"/>
      <c r="E60" s="391"/>
      <c r="F60" s="392"/>
      <c r="G60" s="392"/>
      <c r="H60" s="392"/>
      <c r="I60" s="392"/>
      <c r="J60" s="392"/>
      <c r="K60" s="392"/>
      <c r="L60" s="391"/>
      <c r="M60" s="391"/>
      <c r="N60" s="391"/>
    </row>
    <row r="61" spans="1:14" ht="15" thickBot="1" x14ac:dyDescent="0.35">
      <c r="A61" s="870"/>
      <c r="B61" s="871"/>
      <c r="C61" s="393"/>
      <c r="D61" s="393"/>
      <c r="E61" s="393"/>
      <c r="F61" s="393"/>
      <c r="G61" s="393"/>
      <c r="H61" s="393"/>
      <c r="I61" s="393"/>
      <c r="J61" s="394"/>
      <c r="K61" s="394"/>
      <c r="L61" s="393"/>
      <c r="M61" s="393"/>
      <c r="N61" s="393"/>
    </row>
    <row r="62" spans="1:14" x14ac:dyDescent="0.3">
      <c r="A62" s="398"/>
      <c r="B62" s="398"/>
      <c r="C62" s="398"/>
      <c r="D62" s="398"/>
      <c r="E62" s="398"/>
      <c r="F62" s="398"/>
      <c r="G62" s="398"/>
      <c r="H62" s="398"/>
      <c r="I62" s="398"/>
      <c r="J62" s="398"/>
      <c r="K62" s="398"/>
      <c r="L62" s="398"/>
      <c r="M62" s="398"/>
      <c r="N62" s="398"/>
    </row>
    <row r="63" spans="1:14" x14ac:dyDescent="0.3">
      <c r="A63" s="1034" t="s">
        <v>301</v>
      </c>
      <c r="B63" s="1035"/>
      <c r="C63" s="1035"/>
      <c r="D63" s="1035"/>
      <c r="E63" s="1035"/>
      <c r="F63" s="1035"/>
      <c r="G63" s="1035"/>
      <c r="H63" s="1035"/>
      <c r="I63" s="1035"/>
      <c r="J63" s="1035"/>
      <c r="K63" s="1035"/>
      <c r="L63" s="1035"/>
      <c r="M63" s="1035"/>
      <c r="N63" s="1036"/>
    </row>
    <row r="64" spans="1:14" x14ac:dyDescent="0.3">
      <c r="A64" s="399" t="s">
        <v>302</v>
      </c>
      <c r="B64" s="1037" t="s">
        <v>303</v>
      </c>
      <c r="C64" s="1038"/>
      <c r="D64" s="1038"/>
      <c r="E64" s="1038"/>
      <c r="F64" s="1039"/>
      <c r="G64" s="1040" t="s">
        <v>411</v>
      </c>
      <c r="H64" s="1041"/>
      <c r="I64" s="1041" t="s">
        <v>412</v>
      </c>
      <c r="J64" s="1041"/>
      <c r="K64" s="1041" t="s">
        <v>304</v>
      </c>
      <c r="L64" s="1041"/>
      <c r="M64" s="1042" t="s">
        <v>413</v>
      </c>
      <c r="N64" s="1042"/>
    </row>
    <row r="65" spans="1:14" x14ac:dyDescent="0.3">
      <c r="A65" s="406" t="s">
        <v>414</v>
      </c>
      <c r="B65" s="1043" t="s">
        <v>415</v>
      </c>
      <c r="C65" s="1044"/>
      <c r="D65" s="1044"/>
      <c r="E65" s="1044"/>
      <c r="F65" s="1045"/>
      <c r="G65" s="1046">
        <v>70</v>
      </c>
      <c r="H65" s="1047"/>
      <c r="I65" s="1048"/>
      <c r="J65" s="1049"/>
      <c r="K65" s="1048">
        <v>25</v>
      </c>
      <c r="L65" s="1049"/>
      <c r="M65" s="1050"/>
      <c r="N65" s="1050"/>
    </row>
    <row r="66" spans="1:14" x14ac:dyDescent="0.3">
      <c r="A66" s="406" t="s">
        <v>418</v>
      </c>
      <c r="B66" s="1043" t="s">
        <v>419</v>
      </c>
      <c r="C66" s="1044"/>
      <c r="D66" s="1044"/>
      <c r="E66" s="1044"/>
      <c r="F66" s="1045"/>
      <c r="G66" s="1051">
        <v>30</v>
      </c>
      <c r="H66" s="1047"/>
      <c r="I66" s="1048"/>
      <c r="J66" s="1049"/>
      <c r="K66" s="1048">
        <v>11</v>
      </c>
      <c r="L66" s="1049"/>
      <c r="M66" s="1050"/>
      <c r="N66" s="1050"/>
    </row>
    <row r="67" spans="1:14" x14ac:dyDescent="0.3">
      <c r="A67" s="406"/>
      <c r="B67" s="1043"/>
      <c r="C67" s="1044"/>
      <c r="D67" s="1044"/>
      <c r="E67" s="1044"/>
      <c r="F67" s="1045"/>
      <c r="G67" s="1051"/>
      <c r="H67" s="1047"/>
      <c r="I67" s="1048"/>
      <c r="J67" s="1049"/>
      <c r="K67" s="1048"/>
      <c r="L67" s="1049"/>
      <c r="M67" s="1050"/>
      <c r="N67" s="1050"/>
    </row>
    <row r="68" spans="1:14" x14ac:dyDescent="0.3">
      <c r="A68" s="406"/>
      <c r="B68" s="1052"/>
      <c r="C68" s="1053"/>
      <c r="D68" s="1053"/>
      <c r="E68" s="1053"/>
      <c r="F68" s="1054"/>
      <c r="G68" s="1051"/>
      <c r="H68" s="1047"/>
      <c r="I68" s="1049"/>
      <c r="J68" s="1049"/>
      <c r="K68" s="1049"/>
      <c r="L68" s="1049"/>
      <c r="M68" s="1050"/>
      <c r="N68" s="1050"/>
    </row>
    <row r="69" spans="1:14" x14ac:dyDescent="0.3">
      <c r="A69" s="400"/>
      <c r="B69" s="1055"/>
      <c r="C69" s="1053"/>
      <c r="D69" s="1053"/>
      <c r="E69" s="1053"/>
      <c r="F69" s="1054"/>
      <c r="G69" s="1051"/>
      <c r="H69" s="1047"/>
      <c r="I69" s="1049"/>
      <c r="J69" s="1049"/>
      <c r="K69" s="1049"/>
      <c r="L69" s="1049"/>
      <c r="M69" s="1050"/>
      <c r="N69" s="1050"/>
    </row>
    <row r="70" spans="1:14" x14ac:dyDescent="0.3">
      <c r="A70" s="400"/>
      <c r="B70" s="1055"/>
      <c r="C70" s="1053"/>
      <c r="D70" s="1053"/>
      <c r="E70" s="1053"/>
      <c r="F70" s="1054"/>
      <c r="G70" s="1051"/>
      <c r="H70" s="1047"/>
      <c r="I70" s="1049"/>
      <c r="J70" s="1049"/>
      <c r="K70" s="1049"/>
      <c r="L70" s="1049"/>
      <c r="M70" s="1050"/>
      <c r="N70" s="1050"/>
    </row>
    <row r="71" spans="1:14" x14ac:dyDescent="0.3">
      <c r="A71" s="403"/>
      <c r="B71" s="1043"/>
      <c r="C71" s="1044"/>
      <c r="D71" s="1044"/>
      <c r="E71" s="1044"/>
      <c r="F71" s="1045"/>
      <c r="G71" s="1046"/>
      <c r="H71" s="1047"/>
      <c r="I71" s="1048"/>
      <c r="J71" s="1049"/>
      <c r="K71" s="1049"/>
      <c r="L71" s="1049"/>
      <c r="M71" s="1091"/>
      <c r="N71" s="1050"/>
    </row>
    <row r="72" spans="1:14" x14ac:dyDescent="0.3">
      <c r="A72" s="401">
        <v>1</v>
      </c>
      <c r="B72" s="1092" t="s">
        <v>305</v>
      </c>
      <c r="C72" s="1092"/>
      <c r="D72" s="1092"/>
      <c r="E72" s="1092"/>
      <c r="F72" s="1092"/>
      <c r="G72" s="1092"/>
      <c r="H72" s="1092"/>
      <c r="I72" s="1092"/>
      <c r="J72" s="1092"/>
      <c r="K72" s="1092"/>
      <c r="L72" s="1093"/>
      <c r="M72" s="1060">
        <v>0</v>
      </c>
      <c r="N72" s="1060"/>
    </row>
    <row r="73" spans="1:14" x14ac:dyDescent="0.3">
      <c r="A73" s="398"/>
      <c r="B73" s="398"/>
      <c r="C73" s="398"/>
      <c r="D73" s="398"/>
      <c r="E73" s="398"/>
      <c r="F73" s="398"/>
      <c r="G73" s="398"/>
      <c r="H73" s="398"/>
      <c r="I73" s="398"/>
      <c r="J73" s="398"/>
      <c r="K73" s="398"/>
      <c r="L73" s="398"/>
      <c r="M73" s="398"/>
      <c r="N73" s="398"/>
    </row>
    <row r="74" spans="1:14" x14ac:dyDescent="0.3">
      <c r="A74" s="1034" t="s">
        <v>306</v>
      </c>
      <c r="B74" s="1035"/>
      <c r="C74" s="1035"/>
      <c r="D74" s="1035"/>
      <c r="E74" s="1035"/>
      <c r="F74" s="1035"/>
      <c r="G74" s="1035"/>
      <c r="H74" s="1035"/>
      <c r="I74" s="1035"/>
      <c r="J74" s="1035"/>
      <c r="K74" s="1035"/>
      <c r="L74" s="1035"/>
      <c r="M74" s="1035"/>
      <c r="N74" s="1036"/>
    </row>
    <row r="75" spans="1:14" x14ac:dyDescent="0.3">
      <c r="A75" s="1078" t="s">
        <v>307</v>
      </c>
      <c r="B75" s="1079"/>
      <c r="C75" s="1079"/>
      <c r="D75" s="1080"/>
      <c r="E75" s="1078" t="s">
        <v>115</v>
      </c>
      <c r="F75" s="1079"/>
      <c r="G75" s="1079"/>
      <c r="H75" s="1079"/>
      <c r="I75" s="1079"/>
      <c r="J75" s="1079"/>
      <c r="K75" s="1079"/>
      <c r="L75" s="1079"/>
      <c r="M75" s="1056" t="s">
        <v>308</v>
      </c>
      <c r="N75" s="1058"/>
    </row>
    <row r="76" spans="1:14" x14ac:dyDescent="0.3">
      <c r="A76" s="1081"/>
      <c r="B76" s="1082"/>
      <c r="C76" s="1082"/>
      <c r="D76" s="1083"/>
      <c r="E76" s="1081"/>
      <c r="F76" s="1082"/>
      <c r="G76" s="1082"/>
      <c r="H76" s="1082"/>
      <c r="I76" s="1082"/>
      <c r="J76" s="1082"/>
      <c r="K76" s="1082"/>
      <c r="L76" s="1083"/>
      <c r="M76" s="1087"/>
      <c r="N76" s="1088"/>
    </row>
    <row r="77" spans="1:14" x14ac:dyDescent="0.3">
      <c r="A77" s="1084"/>
      <c r="B77" s="1085"/>
      <c r="C77" s="1085"/>
      <c r="D77" s="1086"/>
      <c r="E77" s="1084"/>
      <c r="F77" s="1085"/>
      <c r="G77" s="1085"/>
      <c r="H77" s="1085"/>
      <c r="I77" s="1085"/>
      <c r="J77" s="1085"/>
      <c r="K77" s="1085"/>
      <c r="L77" s="1086"/>
      <c r="M77" s="1089"/>
      <c r="N77" s="1090"/>
    </row>
    <row r="78" spans="1:14" x14ac:dyDescent="0.3">
      <c r="A78" s="1068"/>
      <c r="B78" s="1069"/>
      <c r="C78" s="1069"/>
      <c r="D78" s="1070"/>
      <c r="E78" s="1068"/>
      <c r="F78" s="1069"/>
      <c r="G78" s="1069"/>
      <c r="H78" s="1069"/>
      <c r="I78" s="1069"/>
      <c r="J78" s="1069"/>
      <c r="K78" s="1069"/>
      <c r="L78" s="1069"/>
      <c r="M78" s="1074"/>
      <c r="N78" s="1075"/>
    </row>
    <row r="79" spans="1:14" x14ac:dyDescent="0.3">
      <c r="A79" s="1071"/>
      <c r="B79" s="1072"/>
      <c r="C79" s="1072"/>
      <c r="D79" s="1073"/>
      <c r="E79" s="1071"/>
      <c r="F79" s="1072"/>
      <c r="G79" s="1072"/>
      <c r="H79" s="1072"/>
      <c r="I79" s="1072"/>
      <c r="J79" s="1072"/>
      <c r="K79" s="1072"/>
      <c r="L79" s="1072"/>
      <c r="M79" s="1076"/>
      <c r="N79" s="1077"/>
    </row>
    <row r="80" spans="1:14" x14ac:dyDescent="0.3">
      <c r="A80" s="1068"/>
      <c r="B80" s="1069"/>
      <c r="C80" s="1069"/>
      <c r="D80" s="1070"/>
      <c r="E80" s="1068"/>
      <c r="F80" s="1069"/>
      <c r="G80" s="1069"/>
      <c r="H80" s="1069"/>
      <c r="I80" s="1069"/>
      <c r="J80" s="1069"/>
      <c r="K80" s="1069"/>
      <c r="L80" s="1069"/>
      <c r="M80" s="1074"/>
      <c r="N80" s="1075"/>
    </row>
    <row r="81" spans="1:14" x14ac:dyDescent="0.3">
      <c r="A81" s="1071"/>
      <c r="B81" s="1072"/>
      <c r="C81" s="1072"/>
      <c r="D81" s="1073"/>
      <c r="E81" s="1071"/>
      <c r="F81" s="1072"/>
      <c r="G81" s="1072"/>
      <c r="H81" s="1072"/>
      <c r="I81" s="1072"/>
      <c r="J81" s="1072"/>
      <c r="K81" s="1072"/>
      <c r="L81" s="1072"/>
      <c r="M81" s="1076"/>
      <c r="N81" s="1077"/>
    </row>
    <row r="82" spans="1:14" x14ac:dyDescent="0.3">
      <c r="A82" s="1056" t="s">
        <v>309</v>
      </c>
      <c r="B82" s="1057"/>
      <c r="C82" s="1057"/>
      <c r="D82" s="1057"/>
      <c r="E82" s="1057"/>
      <c r="F82" s="1057"/>
      <c r="G82" s="1057"/>
      <c r="H82" s="1057"/>
      <c r="I82" s="1057"/>
      <c r="J82" s="1057"/>
      <c r="K82" s="1057"/>
      <c r="L82" s="1058"/>
      <c r="M82" s="1059">
        <v>0</v>
      </c>
      <c r="N82" s="1060"/>
    </row>
    <row r="65400" spans="247:251" x14ac:dyDescent="0.3">
      <c r="IM65400" s="385" t="s">
        <v>310</v>
      </c>
      <c r="IN65400" s="385" t="s">
        <v>311</v>
      </c>
      <c r="IO65400" s="385" t="s">
        <v>312</v>
      </c>
      <c r="IP65400" s="385" t="s">
        <v>313</v>
      </c>
      <c r="IQ65400" s="385" t="s">
        <v>314</v>
      </c>
    </row>
    <row r="65401" spans="247:251" x14ac:dyDescent="0.3">
      <c r="IM65401" s="385" t="e">
        <v>#REF!</v>
      </c>
      <c r="IN65401" s="385" t="e">
        <v>#REF!</v>
      </c>
      <c r="IO65401" s="385" t="e">
        <v>#REF!</v>
      </c>
      <c r="IP65401" s="385" t="e">
        <v>#REF!</v>
      </c>
      <c r="IQ65401" s="385" t="e">
        <v>#REF!</v>
      </c>
    </row>
  </sheetData>
  <mergeCells count="159">
    <mergeCell ref="A82:L82"/>
    <mergeCell ref="M82:N82"/>
    <mergeCell ref="A2:N2"/>
    <mergeCell ref="C11:N18"/>
    <mergeCell ref="A78:D79"/>
    <mergeCell ref="E78:L79"/>
    <mergeCell ref="M78:N79"/>
    <mergeCell ref="A80:D81"/>
    <mergeCell ref="E80:L81"/>
    <mergeCell ref="M80:N81"/>
    <mergeCell ref="A74:N74"/>
    <mergeCell ref="A75:D75"/>
    <mergeCell ref="E75:L75"/>
    <mergeCell ref="M75:N75"/>
    <mergeCell ref="A76:D77"/>
    <mergeCell ref="E76:L77"/>
    <mergeCell ref="M76:N77"/>
    <mergeCell ref="B71:F71"/>
    <mergeCell ref="G71:H71"/>
    <mergeCell ref="I71:J71"/>
    <mergeCell ref="K71:L71"/>
    <mergeCell ref="M71:N71"/>
    <mergeCell ref="B72:L72"/>
    <mergeCell ref="M72:N72"/>
    <mergeCell ref="B69:F69"/>
    <mergeCell ref="G69:H69"/>
    <mergeCell ref="I69:J69"/>
    <mergeCell ref="K69:L69"/>
    <mergeCell ref="M69:N69"/>
    <mergeCell ref="B70:F70"/>
    <mergeCell ref="G70:H70"/>
    <mergeCell ref="I70:J70"/>
    <mergeCell ref="K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A63:N63"/>
    <mergeCell ref="B64:F64"/>
    <mergeCell ref="G64:H64"/>
    <mergeCell ref="I64:J64"/>
    <mergeCell ref="K64:L64"/>
    <mergeCell ref="M64:N64"/>
    <mergeCell ref="A50:B51"/>
    <mergeCell ref="A52:B53"/>
    <mergeCell ref="A54:B55"/>
    <mergeCell ref="A56:B57"/>
    <mergeCell ref="A58:B59"/>
    <mergeCell ref="A60:B61"/>
    <mergeCell ref="A41:B41"/>
    <mergeCell ref="A42:B43"/>
    <mergeCell ref="A44:B45"/>
    <mergeCell ref="A46:B47"/>
    <mergeCell ref="A48:B49"/>
    <mergeCell ref="A38:H38"/>
    <mergeCell ref="I38:J38"/>
    <mergeCell ref="K38:L38"/>
    <mergeCell ref="M38:N38"/>
    <mergeCell ref="A37:H37"/>
    <mergeCell ref="I37:J37"/>
    <mergeCell ref="K37:L37"/>
    <mergeCell ref="M37:N37"/>
    <mergeCell ref="A36:H36"/>
    <mergeCell ref="I36:J36"/>
    <mergeCell ref="K36:L36"/>
    <mergeCell ref="M36:N36"/>
    <mergeCell ref="A40:N40"/>
    <mergeCell ref="A33:H33"/>
    <mergeCell ref="I33:J33"/>
    <mergeCell ref="K33:L33"/>
    <mergeCell ref="M33:N33"/>
    <mergeCell ref="I32:J32"/>
    <mergeCell ref="K32:L32"/>
    <mergeCell ref="M32:N32"/>
    <mergeCell ref="A35:H35"/>
    <mergeCell ref="I35:J35"/>
    <mergeCell ref="K35:L35"/>
    <mergeCell ref="M35:N35"/>
    <mergeCell ref="A34:H34"/>
    <mergeCell ref="I34:J34"/>
    <mergeCell ref="K34:L34"/>
    <mergeCell ref="M34:N34"/>
    <mergeCell ref="A29:H29"/>
    <mergeCell ref="I29:J29"/>
    <mergeCell ref="K29:L29"/>
    <mergeCell ref="M29:N29"/>
    <mergeCell ref="A32:H32"/>
    <mergeCell ref="I28:J28"/>
    <mergeCell ref="K28:L28"/>
    <mergeCell ref="M28:N28"/>
    <mergeCell ref="A31:H31"/>
    <mergeCell ref="I31:J31"/>
    <mergeCell ref="K31:L31"/>
    <mergeCell ref="M31:N31"/>
    <mergeCell ref="A30:H30"/>
    <mergeCell ref="I30:J30"/>
    <mergeCell ref="K30:L30"/>
    <mergeCell ref="M30:N30"/>
    <mergeCell ref="A28:H28"/>
    <mergeCell ref="I23:N23"/>
    <mergeCell ref="A10:B10"/>
    <mergeCell ref="C10:N10"/>
    <mergeCell ref="A11:B18"/>
    <mergeCell ref="A19:N19"/>
    <mergeCell ref="B20:G20"/>
    <mergeCell ref="I20:N20"/>
    <mergeCell ref="B23:G23"/>
    <mergeCell ref="A27:H27"/>
    <mergeCell ref="I27:J27"/>
    <mergeCell ref="K27:L27"/>
    <mergeCell ref="M27:N27"/>
    <mergeCell ref="B22:G22"/>
    <mergeCell ref="I24:N24"/>
    <mergeCell ref="A25:N25"/>
    <mergeCell ref="A26:H26"/>
    <mergeCell ref="I26:J26"/>
    <mergeCell ref="K26:L26"/>
    <mergeCell ref="M26:N26"/>
    <mergeCell ref="B24:G24"/>
    <mergeCell ref="I22:N22"/>
    <mergeCell ref="A9:B9"/>
    <mergeCell ref="C9:N9"/>
    <mergeCell ref="A6:D7"/>
    <mergeCell ref="E6:H7"/>
    <mergeCell ref="I6:N6"/>
    <mergeCell ref="I7:J7"/>
    <mergeCell ref="K7:L7"/>
    <mergeCell ref="M7:N7"/>
    <mergeCell ref="I21:N21"/>
    <mergeCell ref="B21:G21"/>
    <mergeCell ref="A1:N1"/>
    <mergeCell ref="A3:D3"/>
    <mergeCell ref="E3:H3"/>
    <mergeCell ref="I3:N3"/>
    <mergeCell ref="A4:D5"/>
    <mergeCell ref="E4:H5"/>
    <mergeCell ref="I4:N5"/>
    <mergeCell ref="A8:D8"/>
    <mergeCell ref="E8:H8"/>
    <mergeCell ref="I8:J8"/>
    <mergeCell ref="K8:L8"/>
    <mergeCell ref="M8:N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abSelected="1" topLeftCell="A46" workbookViewId="0">
      <selection activeCell="B23" sqref="B23:G23"/>
    </sheetView>
  </sheetViews>
  <sheetFormatPr defaultRowHeight="14.4" x14ac:dyDescent="0.3"/>
  <sheetData>
    <row r="1" spans="1:14" ht="17.399999999999999" x14ac:dyDescent="0.3">
      <c r="A1" s="992" t="s">
        <v>420</v>
      </c>
      <c r="B1" s="992"/>
      <c r="C1" s="992"/>
      <c r="D1" s="992"/>
      <c r="E1" s="992"/>
      <c r="F1" s="992"/>
      <c r="G1" s="992"/>
      <c r="H1" s="992"/>
      <c r="I1" s="992"/>
      <c r="J1" s="992"/>
      <c r="K1" s="992"/>
      <c r="L1" s="992"/>
      <c r="M1" s="992"/>
      <c r="N1" s="992"/>
    </row>
    <row r="2" spans="1:14" ht="15" x14ac:dyDescent="0.25">
      <c r="A2" s="1061" t="s">
        <v>421</v>
      </c>
      <c r="B2" s="1061"/>
      <c r="C2" s="1061"/>
      <c r="D2" s="1061"/>
      <c r="E2" s="1061"/>
      <c r="F2" s="1061"/>
      <c r="G2" s="1061"/>
      <c r="H2" s="1061"/>
      <c r="I2" s="1061"/>
      <c r="J2" s="1061"/>
      <c r="K2" s="1061"/>
      <c r="L2" s="1061"/>
      <c r="M2" s="1061"/>
      <c r="N2" s="1061"/>
    </row>
    <row r="3" spans="1:14" ht="27" customHeight="1" x14ac:dyDescent="0.25">
      <c r="A3" s="924" t="s">
        <v>397</v>
      </c>
      <c r="B3" s="925"/>
      <c r="C3" s="925"/>
      <c r="D3" s="926"/>
      <c r="E3" s="993" t="s">
        <v>422</v>
      </c>
      <c r="F3" s="994"/>
      <c r="G3" s="994"/>
      <c r="H3" s="995"/>
      <c r="I3" s="996" t="s">
        <v>399</v>
      </c>
      <c r="J3" s="997"/>
      <c r="K3" s="997"/>
      <c r="L3" s="997"/>
      <c r="M3" s="997"/>
      <c r="N3" s="998"/>
    </row>
    <row r="4" spans="1:14" x14ac:dyDescent="0.3">
      <c r="A4" s="939" t="s">
        <v>400</v>
      </c>
      <c r="B4" s="940"/>
      <c r="C4" s="940"/>
      <c r="D4" s="941"/>
      <c r="E4" s="945"/>
      <c r="F4" s="946"/>
      <c r="G4" s="946"/>
      <c r="H4" s="946"/>
      <c r="I4" s="947" t="s">
        <v>423</v>
      </c>
      <c r="J4" s="948"/>
      <c r="K4" s="948"/>
      <c r="L4" s="1103"/>
      <c r="M4" s="1103"/>
      <c r="N4" s="1104"/>
    </row>
    <row r="5" spans="1:14" x14ac:dyDescent="0.3">
      <c r="A5" s="942"/>
      <c r="B5" s="943"/>
      <c r="C5" s="943"/>
      <c r="D5" s="944"/>
      <c r="E5" s="946"/>
      <c r="F5" s="946"/>
      <c r="G5" s="946"/>
      <c r="H5" s="946"/>
      <c r="I5" s="1105"/>
      <c r="J5" s="1106"/>
      <c r="K5" s="1106"/>
      <c r="L5" s="1106"/>
      <c r="M5" s="1106"/>
      <c r="N5" s="1107"/>
    </row>
    <row r="6" spans="1:14" x14ac:dyDescent="0.3">
      <c r="A6" s="954" t="s">
        <v>274</v>
      </c>
      <c r="B6" s="955"/>
      <c r="C6" s="955"/>
      <c r="D6" s="956"/>
      <c r="E6" s="1111" t="s">
        <v>424</v>
      </c>
      <c r="F6" s="1111"/>
      <c r="G6" s="1111"/>
      <c r="H6" s="1112"/>
      <c r="I6" s="1115" t="s">
        <v>275</v>
      </c>
      <c r="J6" s="1115"/>
      <c r="K6" s="1115"/>
      <c r="L6" s="1115"/>
      <c r="M6" s="1115"/>
      <c r="N6" s="1115"/>
    </row>
    <row r="7" spans="1:14" x14ac:dyDescent="0.3">
      <c r="A7" s="957"/>
      <c r="B7" s="958"/>
      <c r="C7" s="958"/>
      <c r="D7" s="959"/>
      <c r="E7" s="1113"/>
      <c r="F7" s="1113"/>
      <c r="G7" s="1113"/>
      <c r="H7" s="1114"/>
      <c r="I7" s="1116">
        <v>2020</v>
      </c>
      <c r="J7" s="1117"/>
      <c r="K7" s="1094">
        <v>2021</v>
      </c>
      <c r="L7" s="1094"/>
      <c r="M7" s="1094">
        <v>2022</v>
      </c>
      <c r="N7" s="1094"/>
    </row>
    <row r="8" spans="1:14" x14ac:dyDescent="0.3">
      <c r="A8" s="931" t="s">
        <v>276</v>
      </c>
      <c r="B8" s="932"/>
      <c r="C8" s="932"/>
      <c r="D8" s="933"/>
      <c r="E8" s="927" t="s">
        <v>425</v>
      </c>
      <c r="F8" s="928"/>
      <c r="G8" s="928"/>
      <c r="H8" s="929"/>
      <c r="I8" s="1109" t="s">
        <v>277</v>
      </c>
      <c r="J8" s="1110"/>
      <c r="K8" s="1108" t="s">
        <v>277</v>
      </c>
      <c r="L8" s="1108"/>
      <c r="M8" s="1108" t="s">
        <v>277</v>
      </c>
      <c r="N8" s="1108"/>
    </row>
    <row r="9" spans="1:14" ht="35.25" customHeight="1" x14ac:dyDescent="0.25">
      <c r="A9" s="1095" t="s">
        <v>278</v>
      </c>
      <c r="B9" s="1096"/>
      <c r="C9" s="989" t="s">
        <v>426</v>
      </c>
      <c r="D9" s="1007"/>
      <c r="E9" s="1007"/>
      <c r="F9" s="1007"/>
      <c r="G9" s="1007"/>
      <c r="H9" s="1007"/>
      <c r="I9" s="1007"/>
      <c r="J9" s="1007"/>
      <c r="K9" s="1007"/>
      <c r="L9" s="1007"/>
      <c r="M9" s="1007"/>
      <c r="N9" s="1008"/>
    </row>
    <row r="10" spans="1:14" ht="15" x14ac:dyDescent="0.25">
      <c r="A10" s="987"/>
      <c r="B10" s="988"/>
      <c r="C10" s="989"/>
      <c r="D10" s="1013"/>
      <c r="E10" s="1013"/>
      <c r="F10" s="1013"/>
      <c r="G10" s="1013"/>
      <c r="H10" s="1013"/>
      <c r="I10" s="1013"/>
      <c r="J10" s="1013"/>
      <c r="K10" s="1013"/>
      <c r="L10" s="1013"/>
      <c r="M10" s="1013"/>
      <c r="N10" s="1014"/>
    </row>
    <row r="11" spans="1:14" x14ac:dyDescent="0.3">
      <c r="A11" s="968" t="s">
        <v>279</v>
      </c>
      <c r="B11" s="969"/>
      <c r="C11" s="1062" t="s">
        <v>448</v>
      </c>
      <c r="D11" s="1063"/>
      <c r="E11" s="1063"/>
      <c r="F11" s="1063"/>
      <c r="G11" s="1063"/>
      <c r="H11" s="1063"/>
      <c r="I11" s="1063"/>
      <c r="J11" s="1063"/>
      <c r="K11" s="1063"/>
      <c r="L11" s="1063"/>
      <c r="M11" s="1063"/>
      <c r="N11" s="1064"/>
    </row>
    <row r="12" spans="1:14" x14ac:dyDescent="0.3">
      <c r="A12" s="970"/>
      <c r="B12" s="971"/>
      <c r="C12" s="1065"/>
      <c r="D12" s="1066"/>
      <c r="E12" s="1066"/>
      <c r="F12" s="1066"/>
      <c r="G12" s="1066"/>
      <c r="H12" s="1066"/>
      <c r="I12" s="1066"/>
      <c r="J12" s="1066"/>
      <c r="K12" s="1066"/>
      <c r="L12" s="1066"/>
      <c r="M12" s="1066"/>
      <c r="N12" s="1067"/>
    </row>
    <row r="13" spans="1:14" x14ac:dyDescent="0.3">
      <c r="A13" s="970"/>
      <c r="B13" s="971"/>
      <c r="C13" s="1065"/>
      <c r="D13" s="1066"/>
      <c r="E13" s="1066"/>
      <c r="F13" s="1066"/>
      <c r="G13" s="1066"/>
      <c r="H13" s="1066"/>
      <c r="I13" s="1066"/>
      <c r="J13" s="1066"/>
      <c r="K13" s="1066"/>
      <c r="L13" s="1066"/>
      <c r="M13" s="1066"/>
      <c r="N13" s="1067"/>
    </row>
    <row r="14" spans="1:14" x14ac:dyDescent="0.3">
      <c r="A14" s="970"/>
      <c r="B14" s="971"/>
      <c r="C14" s="1065"/>
      <c r="D14" s="1066"/>
      <c r="E14" s="1066"/>
      <c r="F14" s="1066"/>
      <c r="G14" s="1066"/>
      <c r="H14" s="1066"/>
      <c r="I14" s="1066"/>
      <c r="J14" s="1066"/>
      <c r="K14" s="1066"/>
      <c r="L14" s="1066"/>
      <c r="M14" s="1066"/>
      <c r="N14" s="1067"/>
    </row>
    <row r="15" spans="1:14" x14ac:dyDescent="0.3">
      <c r="A15" s="970"/>
      <c r="B15" s="971"/>
      <c r="C15" s="1097"/>
      <c r="D15" s="1098"/>
      <c r="E15" s="1098"/>
      <c r="F15" s="1098"/>
      <c r="G15" s="1098"/>
      <c r="H15" s="1098"/>
      <c r="I15" s="1098"/>
      <c r="J15" s="1098"/>
      <c r="K15" s="1098"/>
      <c r="L15" s="1098"/>
      <c r="M15" s="1098"/>
      <c r="N15" s="1099"/>
    </row>
    <row r="16" spans="1:14" x14ac:dyDescent="0.3">
      <c r="A16" s="970"/>
      <c r="B16" s="971"/>
      <c r="C16" s="1097"/>
      <c r="D16" s="1098"/>
      <c r="E16" s="1098"/>
      <c r="F16" s="1098"/>
      <c r="G16" s="1098"/>
      <c r="H16" s="1098"/>
      <c r="I16" s="1098"/>
      <c r="J16" s="1098"/>
      <c r="K16" s="1098"/>
      <c r="L16" s="1098"/>
      <c r="M16" s="1098"/>
      <c r="N16" s="1099"/>
    </row>
    <row r="17" spans="1:14" x14ac:dyDescent="0.3">
      <c r="A17" s="970"/>
      <c r="B17" s="971"/>
      <c r="C17" s="1097"/>
      <c r="D17" s="1098"/>
      <c r="E17" s="1098"/>
      <c r="F17" s="1098"/>
      <c r="G17" s="1098"/>
      <c r="H17" s="1098"/>
      <c r="I17" s="1098"/>
      <c r="J17" s="1098"/>
      <c r="K17" s="1098"/>
      <c r="L17" s="1098"/>
      <c r="M17" s="1098"/>
      <c r="N17" s="1099"/>
    </row>
    <row r="18" spans="1:14" x14ac:dyDescent="0.3">
      <c r="A18" s="970"/>
      <c r="B18" s="971"/>
      <c r="C18" s="1100"/>
      <c r="D18" s="1101"/>
      <c r="E18" s="1101"/>
      <c r="F18" s="1101"/>
      <c r="G18" s="1101"/>
      <c r="H18" s="1101"/>
      <c r="I18" s="1101"/>
      <c r="J18" s="1101"/>
      <c r="K18" s="1101"/>
      <c r="L18" s="1101"/>
      <c r="M18" s="1101"/>
      <c r="N18" s="1102"/>
    </row>
    <row r="19" spans="1:14" ht="15" x14ac:dyDescent="0.25">
      <c r="A19" s="892" t="s">
        <v>0</v>
      </c>
      <c r="B19" s="983"/>
      <c r="C19" s="983"/>
      <c r="D19" s="983"/>
      <c r="E19" s="983"/>
      <c r="F19" s="983"/>
      <c r="G19" s="983"/>
      <c r="H19" s="983"/>
      <c r="I19" s="983"/>
      <c r="J19" s="983"/>
      <c r="K19" s="983"/>
      <c r="L19" s="983"/>
      <c r="M19" s="983"/>
      <c r="N19" s="893"/>
    </row>
    <row r="20" spans="1:14" ht="36" customHeight="1" x14ac:dyDescent="0.3">
      <c r="A20" s="410">
        <v>1</v>
      </c>
      <c r="B20" s="919" t="s">
        <v>449</v>
      </c>
      <c r="C20" s="920"/>
      <c r="D20" s="920"/>
      <c r="E20" s="920"/>
      <c r="F20" s="920"/>
      <c r="G20" s="921"/>
      <c r="H20" s="410">
        <v>6</v>
      </c>
      <c r="I20" s="984"/>
      <c r="J20" s="985"/>
      <c r="K20" s="985"/>
      <c r="L20" s="985"/>
      <c r="M20" s="985"/>
      <c r="N20" s="986"/>
    </row>
    <row r="21" spans="1:14" ht="36" customHeight="1" x14ac:dyDescent="0.3">
      <c r="A21" s="410">
        <v>2</v>
      </c>
      <c r="B21" s="919" t="s">
        <v>450</v>
      </c>
      <c r="C21" s="920"/>
      <c r="D21" s="920"/>
      <c r="E21" s="920"/>
      <c r="F21" s="920"/>
      <c r="G21" s="921"/>
      <c r="H21" s="410">
        <v>7</v>
      </c>
      <c r="I21" s="984"/>
      <c r="J21" s="985"/>
      <c r="K21" s="985"/>
      <c r="L21" s="985"/>
      <c r="M21" s="985"/>
      <c r="N21" s="986"/>
    </row>
    <row r="22" spans="1:14" ht="36" customHeight="1" x14ac:dyDescent="0.25">
      <c r="A22" s="410">
        <v>3</v>
      </c>
      <c r="B22" s="919" t="s">
        <v>428</v>
      </c>
      <c r="C22" s="920"/>
      <c r="D22" s="920"/>
      <c r="E22" s="920"/>
      <c r="F22" s="920"/>
      <c r="G22" s="921"/>
      <c r="H22" s="410">
        <v>8</v>
      </c>
      <c r="I22" s="984"/>
      <c r="J22" s="985"/>
      <c r="K22" s="985"/>
      <c r="L22" s="985"/>
      <c r="M22" s="985"/>
      <c r="N22" s="986"/>
    </row>
    <row r="23" spans="1:14" ht="36" customHeight="1" x14ac:dyDescent="0.25">
      <c r="A23" s="410">
        <v>4</v>
      </c>
      <c r="B23" s="919" t="s">
        <v>427</v>
      </c>
      <c r="C23" s="920"/>
      <c r="D23" s="920"/>
      <c r="E23" s="920"/>
      <c r="F23" s="920"/>
      <c r="G23" s="921"/>
      <c r="H23" s="410">
        <v>9</v>
      </c>
      <c r="I23" s="984"/>
      <c r="J23" s="985"/>
      <c r="K23" s="985"/>
      <c r="L23" s="985"/>
      <c r="M23" s="985"/>
      <c r="N23" s="986"/>
    </row>
    <row r="24" spans="1:14" ht="36" customHeight="1" x14ac:dyDescent="0.25">
      <c r="A24" s="410">
        <v>5</v>
      </c>
      <c r="B24" s="919"/>
      <c r="C24" s="920"/>
      <c r="D24" s="920"/>
      <c r="E24" s="920"/>
      <c r="F24" s="920"/>
      <c r="G24" s="921"/>
      <c r="H24" s="410">
        <v>10</v>
      </c>
      <c r="I24" s="984"/>
      <c r="J24" s="985"/>
      <c r="K24" s="985"/>
      <c r="L24" s="985"/>
      <c r="M24" s="985"/>
      <c r="N24" s="986"/>
    </row>
    <row r="25" spans="1:14" ht="15" x14ac:dyDescent="0.25">
      <c r="A25" s="1021" t="s">
        <v>281</v>
      </c>
      <c r="B25" s="1022"/>
      <c r="C25" s="1022"/>
      <c r="D25" s="1022"/>
      <c r="E25" s="1022"/>
      <c r="F25" s="1022"/>
      <c r="G25" s="1022"/>
      <c r="H25" s="1022"/>
      <c r="I25" s="1022"/>
      <c r="J25" s="1022"/>
      <c r="K25" s="1022"/>
      <c r="L25" s="1022"/>
      <c r="M25" s="1022"/>
      <c r="N25" s="1023"/>
    </row>
    <row r="26" spans="1:14" ht="15" x14ac:dyDescent="0.25">
      <c r="A26" s="889" t="s">
        <v>282</v>
      </c>
      <c r="B26" s="890"/>
      <c r="C26" s="890"/>
      <c r="D26" s="890"/>
      <c r="E26" s="890"/>
      <c r="F26" s="890"/>
      <c r="G26" s="890"/>
      <c r="H26" s="891"/>
      <c r="I26" s="892" t="s">
        <v>383</v>
      </c>
      <c r="J26" s="893"/>
      <c r="K26" s="894" t="s">
        <v>384</v>
      </c>
      <c r="L26" s="894"/>
      <c r="M26" s="895" t="s">
        <v>283</v>
      </c>
      <c r="N26" s="895"/>
    </row>
    <row r="27" spans="1:14" x14ac:dyDescent="0.3">
      <c r="A27" s="896" t="s">
        <v>429</v>
      </c>
      <c r="B27" s="897"/>
      <c r="C27" s="897"/>
      <c r="D27" s="897"/>
      <c r="E27" s="897"/>
      <c r="F27" s="897"/>
      <c r="G27" s="897"/>
      <c r="H27" s="898"/>
      <c r="I27" s="878">
        <v>5</v>
      </c>
      <c r="J27" s="878"/>
      <c r="K27" s="877">
        <v>24</v>
      </c>
      <c r="L27" s="877"/>
      <c r="M27" s="878">
        <f>K27-I27</f>
        <v>19</v>
      </c>
      <c r="N27" s="878"/>
    </row>
    <row r="28" spans="1:14" x14ac:dyDescent="0.3">
      <c r="A28" s="896" t="s">
        <v>430</v>
      </c>
      <c r="B28" s="897"/>
      <c r="C28" s="897"/>
      <c r="D28" s="897"/>
      <c r="E28" s="897"/>
      <c r="F28" s="897"/>
      <c r="G28" s="897"/>
      <c r="H28" s="898"/>
      <c r="I28" s="878">
        <v>50</v>
      </c>
      <c r="J28" s="878"/>
      <c r="K28" s="877">
        <v>232</v>
      </c>
      <c r="L28" s="877"/>
      <c r="M28" s="878">
        <f>K28-I28</f>
        <v>182</v>
      </c>
      <c r="N28" s="878"/>
    </row>
    <row r="29" spans="1:14" x14ac:dyDescent="0.3">
      <c r="A29" s="896" t="s">
        <v>431</v>
      </c>
      <c r="B29" s="897"/>
      <c r="C29" s="897"/>
      <c r="D29" s="897"/>
      <c r="E29" s="897"/>
      <c r="F29" s="897"/>
      <c r="G29" s="897"/>
      <c r="H29" s="898"/>
      <c r="I29" s="878">
        <v>50</v>
      </c>
      <c r="J29" s="878"/>
      <c r="K29" s="877">
        <v>115</v>
      </c>
      <c r="L29" s="877"/>
      <c r="M29" s="878">
        <f>K29-I29</f>
        <v>65</v>
      </c>
      <c r="N29" s="878"/>
    </row>
    <row r="30" spans="1:14" x14ac:dyDescent="0.3">
      <c r="A30" s="889" t="s">
        <v>284</v>
      </c>
      <c r="B30" s="890"/>
      <c r="C30" s="890"/>
      <c r="D30" s="890"/>
      <c r="E30" s="890"/>
      <c r="F30" s="890"/>
      <c r="G30" s="890"/>
      <c r="H30" s="891"/>
      <c r="I30" s="892" t="s">
        <v>383</v>
      </c>
      <c r="J30" s="893"/>
      <c r="K30" s="894" t="s">
        <v>384</v>
      </c>
      <c r="L30" s="894"/>
      <c r="M30" s="895" t="s">
        <v>283</v>
      </c>
      <c r="N30" s="895"/>
    </row>
    <row r="31" spans="1:14" x14ac:dyDescent="0.3">
      <c r="A31" s="896" t="s">
        <v>451</v>
      </c>
      <c r="B31" s="897"/>
      <c r="C31" s="897"/>
      <c r="D31" s="897"/>
      <c r="E31" s="897"/>
      <c r="F31" s="897"/>
      <c r="G31" s="897"/>
      <c r="H31" s="898"/>
      <c r="I31" s="886">
        <v>1</v>
      </c>
      <c r="J31" s="877"/>
      <c r="K31" s="886">
        <v>1</v>
      </c>
      <c r="L31" s="877"/>
      <c r="M31" s="1029">
        <f>K31-I31</f>
        <v>0</v>
      </c>
      <c r="N31" s="1029"/>
    </row>
    <row r="32" spans="1:14" x14ac:dyDescent="0.3">
      <c r="A32" s="896"/>
      <c r="B32" s="897"/>
      <c r="C32" s="897"/>
      <c r="D32" s="897"/>
      <c r="E32" s="897"/>
      <c r="F32" s="897"/>
      <c r="G32" s="897"/>
      <c r="H32" s="898"/>
      <c r="I32" s="906"/>
      <c r="J32" s="877"/>
      <c r="K32" s="906"/>
      <c r="L32" s="877"/>
      <c r="M32" s="878"/>
      <c r="N32" s="878"/>
    </row>
    <row r="33" spans="1:14" x14ac:dyDescent="0.3">
      <c r="A33" s="889" t="s">
        <v>285</v>
      </c>
      <c r="B33" s="890"/>
      <c r="C33" s="890"/>
      <c r="D33" s="890"/>
      <c r="E33" s="890"/>
      <c r="F33" s="890"/>
      <c r="G33" s="890"/>
      <c r="H33" s="891"/>
      <c r="I33" s="892" t="s">
        <v>383</v>
      </c>
      <c r="J33" s="893"/>
      <c r="K33" s="894" t="s">
        <v>384</v>
      </c>
      <c r="L33" s="894"/>
      <c r="M33" s="895" t="s">
        <v>283</v>
      </c>
      <c r="N33" s="895"/>
    </row>
    <row r="34" spans="1:14" x14ac:dyDescent="0.3">
      <c r="A34" s="896"/>
      <c r="B34" s="897"/>
      <c r="C34" s="897"/>
      <c r="D34" s="897"/>
      <c r="E34" s="897"/>
      <c r="F34" s="897"/>
      <c r="G34" s="897"/>
      <c r="H34" s="898"/>
      <c r="I34" s="1032">
        <v>0</v>
      </c>
      <c r="J34" s="1032"/>
      <c r="K34" s="1032"/>
      <c r="L34" s="1032"/>
      <c r="M34" s="1033">
        <v>0</v>
      </c>
      <c r="N34" s="878"/>
    </row>
    <row r="35" spans="1:14" x14ac:dyDescent="0.3">
      <c r="A35" s="896"/>
      <c r="B35" s="897"/>
      <c r="C35" s="897"/>
      <c r="D35" s="897"/>
      <c r="E35" s="897"/>
      <c r="F35" s="897"/>
      <c r="G35" s="897"/>
      <c r="H35" s="898"/>
      <c r="I35" s="1032">
        <v>0</v>
      </c>
      <c r="J35" s="1032"/>
      <c r="K35" s="1032"/>
      <c r="L35" s="1032"/>
      <c r="M35" s="1033">
        <v>0</v>
      </c>
      <c r="N35" s="878"/>
    </row>
    <row r="36" spans="1:14" x14ac:dyDescent="0.3">
      <c r="A36" s="889" t="s">
        <v>286</v>
      </c>
      <c r="B36" s="890"/>
      <c r="C36" s="890"/>
      <c r="D36" s="890"/>
      <c r="E36" s="890"/>
      <c r="F36" s="890"/>
      <c r="G36" s="890"/>
      <c r="H36" s="891"/>
      <c r="I36" s="892" t="s">
        <v>383</v>
      </c>
      <c r="J36" s="893"/>
      <c r="K36" s="894" t="s">
        <v>384</v>
      </c>
      <c r="L36" s="894"/>
      <c r="M36" s="895" t="s">
        <v>283</v>
      </c>
      <c r="N36" s="895"/>
    </row>
    <row r="37" spans="1:14" x14ac:dyDescent="0.3">
      <c r="A37" s="896"/>
      <c r="B37" s="897"/>
      <c r="C37" s="897"/>
      <c r="D37" s="897"/>
      <c r="E37" s="897"/>
      <c r="F37" s="897"/>
      <c r="G37" s="897"/>
      <c r="H37" s="898"/>
      <c r="I37" s="886">
        <v>0</v>
      </c>
      <c r="J37" s="877"/>
      <c r="K37" s="886">
        <v>0</v>
      </c>
      <c r="L37" s="877"/>
      <c r="M37" s="887">
        <v>0</v>
      </c>
      <c r="N37" s="878"/>
    </row>
    <row r="38" spans="1:14" x14ac:dyDescent="0.3">
      <c r="A38" s="896"/>
      <c r="B38" s="897"/>
      <c r="C38" s="897"/>
      <c r="D38" s="897"/>
      <c r="E38" s="897"/>
      <c r="F38" s="897"/>
      <c r="G38" s="897"/>
      <c r="H38" s="898"/>
      <c r="I38" s="877">
        <v>0</v>
      </c>
      <c r="J38" s="877"/>
      <c r="K38" s="877">
        <v>0</v>
      </c>
      <c r="L38" s="877"/>
      <c r="M38" s="878">
        <v>0</v>
      </c>
      <c r="N38" s="878"/>
    </row>
    <row r="40" spans="1:14" x14ac:dyDescent="0.3">
      <c r="A40" s="879" t="s">
        <v>287</v>
      </c>
      <c r="B40" s="880"/>
      <c r="C40" s="880"/>
      <c r="D40" s="880"/>
      <c r="E40" s="880"/>
      <c r="F40" s="880"/>
      <c r="G40" s="880"/>
      <c r="H40" s="880"/>
      <c r="I40" s="880"/>
      <c r="J40" s="880"/>
      <c r="K40" s="880"/>
      <c r="L40" s="880"/>
      <c r="M40" s="880"/>
      <c r="N40" s="881"/>
    </row>
    <row r="41" spans="1:14" ht="40.200000000000003" x14ac:dyDescent="0.3">
      <c r="A41" s="882" t="s">
        <v>288</v>
      </c>
      <c r="B41" s="882"/>
      <c r="C41" s="411" t="s">
        <v>289</v>
      </c>
      <c r="D41" s="411" t="s">
        <v>290</v>
      </c>
      <c r="E41" s="411" t="s">
        <v>291</v>
      </c>
      <c r="F41" s="411" t="s">
        <v>292</v>
      </c>
      <c r="G41" s="411" t="s">
        <v>293</v>
      </c>
      <c r="H41" s="411" t="s">
        <v>294</v>
      </c>
      <c r="I41" s="411" t="s">
        <v>295</v>
      </c>
      <c r="J41" s="411" t="s">
        <v>296</v>
      </c>
      <c r="K41" s="411" t="s">
        <v>297</v>
      </c>
      <c r="L41" s="411" t="s">
        <v>298</v>
      </c>
      <c r="M41" s="411" t="s">
        <v>299</v>
      </c>
      <c r="N41" s="411" t="s">
        <v>300</v>
      </c>
    </row>
    <row r="42" spans="1:14" x14ac:dyDescent="0.3">
      <c r="A42" s="868">
        <v>1</v>
      </c>
      <c r="B42" s="869"/>
      <c r="C42" s="408"/>
      <c r="D42" s="408"/>
      <c r="E42" s="408"/>
      <c r="F42" s="408"/>
      <c r="G42" s="408"/>
      <c r="H42" s="408"/>
      <c r="I42" s="413"/>
      <c r="J42" s="423"/>
      <c r="K42" s="413"/>
      <c r="L42" s="412"/>
      <c r="M42" s="412"/>
      <c r="N42" s="412"/>
    </row>
    <row r="43" spans="1:14" ht="15" thickBot="1" x14ac:dyDescent="0.35">
      <c r="A43" s="870"/>
      <c r="B43" s="871"/>
      <c r="C43" s="415"/>
      <c r="D43" s="415"/>
      <c r="E43" s="415" t="s">
        <v>277</v>
      </c>
      <c r="F43" s="416"/>
      <c r="G43" s="416"/>
      <c r="H43" s="416"/>
      <c r="I43" s="416"/>
      <c r="J43" s="424"/>
      <c r="K43" s="417"/>
      <c r="L43" s="416"/>
      <c r="M43" s="416"/>
      <c r="N43" s="415"/>
    </row>
    <row r="44" spans="1:14" x14ac:dyDescent="0.3">
      <c r="A44" s="868">
        <v>2</v>
      </c>
      <c r="B44" s="869"/>
      <c r="C44" s="408"/>
      <c r="D44" s="408"/>
      <c r="E44" s="408"/>
      <c r="F44" s="408"/>
      <c r="G44" s="408"/>
      <c r="H44" s="408"/>
      <c r="I44" s="413"/>
      <c r="J44" s="413"/>
      <c r="K44" s="413"/>
      <c r="L44" s="412"/>
      <c r="M44" s="412"/>
      <c r="N44" s="412"/>
    </row>
    <row r="45" spans="1:14" ht="15" thickBot="1" x14ac:dyDescent="0.35">
      <c r="A45" s="870"/>
      <c r="B45" s="871"/>
      <c r="C45" s="415"/>
      <c r="D45" s="415"/>
      <c r="E45" s="415" t="s">
        <v>277</v>
      </c>
      <c r="F45" s="416"/>
      <c r="G45" s="416"/>
      <c r="H45" s="416"/>
      <c r="I45" s="416"/>
      <c r="J45" s="416"/>
      <c r="K45" s="417"/>
      <c r="L45" s="416"/>
      <c r="M45" s="416"/>
      <c r="N45" s="415"/>
    </row>
    <row r="46" spans="1:14" x14ac:dyDescent="0.3">
      <c r="A46" s="868">
        <v>3</v>
      </c>
      <c r="B46" s="869"/>
      <c r="C46" s="408"/>
      <c r="D46" s="409"/>
      <c r="E46" s="408"/>
      <c r="F46" s="408"/>
      <c r="G46" s="408"/>
      <c r="H46" s="408"/>
      <c r="I46" s="413"/>
      <c r="J46" s="413"/>
      <c r="K46" s="413"/>
      <c r="L46" s="414"/>
      <c r="M46" s="413"/>
      <c r="N46" s="412"/>
    </row>
    <row r="47" spans="1:14" ht="15" thickBot="1" x14ac:dyDescent="0.35">
      <c r="A47" s="870"/>
      <c r="B47" s="871"/>
      <c r="C47" s="415"/>
      <c r="D47" s="415"/>
      <c r="E47" s="415" t="s">
        <v>277</v>
      </c>
      <c r="F47" s="416"/>
      <c r="G47" s="416"/>
      <c r="H47" s="416"/>
      <c r="I47" s="416"/>
      <c r="J47" s="416"/>
      <c r="K47" s="417"/>
      <c r="L47" s="417"/>
      <c r="M47" s="417"/>
      <c r="N47" s="415"/>
    </row>
    <row r="48" spans="1:14" x14ac:dyDescent="0.3">
      <c r="A48" s="868">
        <v>4</v>
      </c>
      <c r="B48" s="869"/>
      <c r="C48" s="412"/>
      <c r="D48" s="412"/>
      <c r="E48" s="412"/>
      <c r="F48" s="413"/>
      <c r="G48" s="413"/>
      <c r="H48" s="413"/>
      <c r="I48" s="408"/>
      <c r="J48" s="408"/>
      <c r="K48" s="408"/>
      <c r="L48" s="408"/>
      <c r="M48" s="408"/>
      <c r="N48" s="408"/>
    </row>
    <row r="49" spans="1:14" ht="15" thickBot="1" x14ac:dyDescent="0.35">
      <c r="A49" s="870"/>
      <c r="B49" s="871"/>
      <c r="C49" s="415"/>
      <c r="D49" s="415"/>
      <c r="E49" s="415"/>
      <c r="F49" s="416" t="s">
        <v>277</v>
      </c>
      <c r="G49" s="416"/>
      <c r="H49" s="416"/>
      <c r="I49" s="416"/>
      <c r="J49" s="416"/>
      <c r="K49" s="416"/>
      <c r="L49" s="415"/>
      <c r="M49" s="415"/>
      <c r="N49" s="418"/>
    </row>
    <row r="50" spans="1:14" x14ac:dyDescent="0.3">
      <c r="A50" s="868">
        <v>5</v>
      </c>
      <c r="B50" s="869"/>
      <c r="C50" s="412"/>
      <c r="D50" s="412"/>
      <c r="E50" s="412"/>
      <c r="F50" s="413"/>
      <c r="G50" s="413"/>
      <c r="H50" s="413"/>
      <c r="I50" s="413"/>
      <c r="J50" s="413"/>
      <c r="K50" s="413"/>
      <c r="L50" s="412"/>
      <c r="M50" s="412"/>
      <c r="N50" s="412"/>
    </row>
    <row r="51" spans="1:14" ht="15" thickBot="1" x14ac:dyDescent="0.35">
      <c r="A51" s="870"/>
      <c r="B51" s="871"/>
      <c r="C51" s="415"/>
      <c r="D51" s="415"/>
      <c r="E51" s="415"/>
      <c r="F51" s="416"/>
      <c r="G51" s="416"/>
      <c r="H51" s="416"/>
      <c r="I51" s="416"/>
      <c r="J51" s="416"/>
      <c r="K51" s="416"/>
      <c r="L51" s="415"/>
      <c r="M51" s="415"/>
      <c r="N51" s="415"/>
    </row>
    <row r="52" spans="1:14" x14ac:dyDescent="0.3">
      <c r="A52" s="868">
        <v>6</v>
      </c>
      <c r="B52" s="869"/>
      <c r="C52" s="412"/>
      <c r="D52" s="412"/>
      <c r="E52" s="412"/>
      <c r="F52" s="413"/>
      <c r="G52" s="413"/>
      <c r="H52" s="413"/>
      <c r="I52" s="413"/>
      <c r="J52" s="413"/>
      <c r="K52" s="413"/>
      <c r="L52" s="412"/>
      <c r="M52" s="412"/>
      <c r="N52" s="412"/>
    </row>
    <row r="53" spans="1:14" ht="15" thickBot="1" x14ac:dyDescent="0.35">
      <c r="A53" s="870"/>
      <c r="B53" s="871"/>
      <c r="C53" s="415"/>
      <c r="D53" s="415"/>
      <c r="E53" s="415"/>
      <c r="F53" s="416"/>
      <c r="G53" s="416"/>
      <c r="H53" s="416"/>
      <c r="I53" s="416"/>
      <c r="J53" s="416"/>
      <c r="K53" s="416"/>
      <c r="L53" s="415"/>
      <c r="M53" s="415"/>
      <c r="N53" s="415"/>
    </row>
    <row r="54" spans="1:14" x14ac:dyDescent="0.3">
      <c r="A54" s="868">
        <v>7</v>
      </c>
      <c r="B54" s="869"/>
      <c r="C54" s="412"/>
      <c r="D54" s="412"/>
      <c r="E54" s="412"/>
      <c r="F54" s="413"/>
      <c r="G54" s="413"/>
      <c r="H54" s="413"/>
      <c r="I54" s="413"/>
      <c r="J54" s="413"/>
      <c r="K54" s="413"/>
      <c r="L54" s="412"/>
      <c r="M54" s="412"/>
      <c r="N54" s="412"/>
    </row>
    <row r="55" spans="1:14" ht="15" thickBot="1" x14ac:dyDescent="0.35">
      <c r="A55" s="870"/>
      <c r="B55" s="871"/>
      <c r="C55" s="415"/>
      <c r="D55" s="415"/>
      <c r="E55" s="415"/>
      <c r="F55" s="416"/>
      <c r="G55" s="416"/>
      <c r="H55" s="416"/>
      <c r="I55" s="416"/>
      <c r="J55" s="416"/>
      <c r="K55" s="416"/>
      <c r="L55" s="415"/>
      <c r="M55" s="415"/>
      <c r="N55" s="415"/>
    </row>
    <row r="56" spans="1:14" x14ac:dyDescent="0.3">
      <c r="A56" s="868">
        <v>8</v>
      </c>
      <c r="B56" s="869"/>
      <c r="C56" s="412"/>
      <c r="D56" s="412"/>
      <c r="E56" s="412"/>
      <c r="F56" s="413"/>
      <c r="G56" s="413"/>
      <c r="H56" s="413"/>
      <c r="I56" s="413"/>
      <c r="J56" s="413"/>
      <c r="K56" s="413"/>
      <c r="L56" s="412"/>
      <c r="M56" s="412"/>
      <c r="N56" s="419"/>
    </row>
    <row r="57" spans="1:14" ht="15" thickBot="1" x14ac:dyDescent="0.35">
      <c r="A57" s="870"/>
      <c r="B57" s="871"/>
      <c r="C57" s="415"/>
      <c r="D57" s="415"/>
      <c r="E57" s="415"/>
      <c r="F57" s="416"/>
      <c r="G57" s="416"/>
      <c r="H57" s="416"/>
      <c r="I57" s="416"/>
      <c r="J57" s="416"/>
      <c r="K57" s="416"/>
      <c r="L57" s="415"/>
      <c r="M57" s="415"/>
      <c r="N57" s="415"/>
    </row>
    <row r="58" spans="1:14" x14ac:dyDescent="0.3">
      <c r="A58" s="868">
        <v>9</v>
      </c>
      <c r="B58" s="869"/>
      <c r="C58" s="412"/>
      <c r="D58" s="412"/>
      <c r="E58" s="412"/>
      <c r="F58" s="413"/>
      <c r="G58" s="413"/>
      <c r="H58" s="413"/>
      <c r="I58" s="413"/>
      <c r="J58" s="413"/>
      <c r="K58" s="413"/>
      <c r="L58" s="412"/>
      <c r="M58" s="412"/>
      <c r="N58" s="412"/>
    </row>
    <row r="59" spans="1:14" ht="15" thickBot="1" x14ac:dyDescent="0.35">
      <c r="A59" s="870"/>
      <c r="B59" s="871"/>
      <c r="C59" s="415"/>
      <c r="D59" s="415"/>
      <c r="E59" s="415"/>
      <c r="F59" s="416"/>
      <c r="G59" s="416"/>
      <c r="H59" s="416"/>
      <c r="I59" s="416"/>
      <c r="J59" s="416"/>
      <c r="K59" s="416"/>
      <c r="L59" s="415"/>
      <c r="M59" s="415"/>
      <c r="N59" s="415"/>
    </row>
    <row r="60" spans="1:14" x14ac:dyDescent="0.3">
      <c r="A60" s="868">
        <v>10</v>
      </c>
      <c r="B60" s="869"/>
      <c r="C60" s="412"/>
      <c r="D60" s="412"/>
      <c r="E60" s="412"/>
      <c r="F60" s="413"/>
      <c r="G60" s="413"/>
      <c r="H60" s="413"/>
      <c r="I60" s="413"/>
      <c r="J60" s="413"/>
      <c r="K60" s="413"/>
      <c r="L60" s="412"/>
      <c r="M60" s="412"/>
      <c r="N60" s="412"/>
    </row>
    <row r="61" spans="1:14" ht="15" thickBot="1" x14ac:dyDescent="0.35">
      <c r="A61" s="870"/>
      <c r="B61" s="871"/>
      <c r="C61" s="415"/>
      <c r="D61" s="415"/>
      <c r="E61" s="415"/>
      <c r="F61" s="415"/>
      <c r="G61" s="415"/>
      <c r="H61" s="415"/>
      <c r="I61" s="415"/>
      <c r="J61" s="416"/>
      <c r="K61" s="416"/>
      <c r="L61" s="415"/>
      <c r="M61" s="415"/>
      <c r="N61" s="415"/>
    </row>
    <row r="62" spans="1:14" x14ac:dyDescent="0.3">
      <c r="A62" s="420"/>
      <c r="B62" s="420"/>
      <c r="C62" s="420"/>
      <c r="D62" s="420"/>
      <c r="E62" s="420"/>
      <c r="F62" s="420"/>
      <c r="G62" s="420"/>
      <c r="H62" s="420"/>
      <c r="I62" s="420"/>
      <c r="J62" s="420"/>
      <c r="K62" s="420"/>
      <c r="L62" s="420"/>
      <c r="M62" s="420"/>
      <c r="N62" s="420"/>
    </row>
    <row r="63" spans="1:14" x14ac:dyDescent="0.3">
      <c r="A63" s="1118" t="s">
        <v>301</v>
      </c>
      <c r="B63" s="1119"/>
      <c r="C63" s="1119"/>
      <c r="D63" s="1119"/>
      <c r="E63" s="1119"/>
      <c r="F63" s="1119"/>
      <c r="G63" s="1119"/>
      <c r="H63" s="1119"/>
      <c r="I63" s="1119"/>
      <c r="J63" s="1119"/>
      <c r="K63" s="1119"/>
      <c r="L63" s="1119"/>
      <c r="M63" s="1119"/>
      <c r="N63" s="1120"/>
    </row>
    <row r="64" spans="1:14" x14ac:dyDescent="0.3">
      <c r="A64" s="421" t="s">
        <v>302</v>
      </c>
      <c r="B64" s="1121" t="s">
        <v>303</v>
      </c>
      <c r="C64" s="1122"/>
      <c r="D64" s="1122"/>
      <c r="E64" s="1122"/>
      <c r="F64" s="1123"/>
      <c r="G64" s="1124" t="s">
        <v>411</v>
      </c>
      <c r="H64" s="1125"/>
      <c r="I64" s="1125" t="s">
        <v>412</v>
      </c>
      <c r="J64" s="1125"/>
      <c r="K64" s="1125" t="s">
        <v>304</v>
      </c>
      <c r="L64" s="1125"/>
      <c r="M64" s="1126" t="s">
        <v>413</v>
      </c>
      <c r="N64" s="1126"/>
    </row>
    <row r="65" spans="1:14" x14ac:dyDescent="0.3">
      <c r="A65" s="425" t="s">
        <v>432</v>
      </c>
      <c r="B65" s="1128" t="s">
        <v>433</v>
      </c>
      <c r="C65" s="1129"/>
      <c r="D65" s="1129"/>
      <c r="E65" s="1129"/>
      <c r="F65" s="1130"/>
      <c r="G65" s="1135" t="s">
        <v>325</v>
      </c>
      <c r="H65" s="1132"/>
      <c r="I65" s="1134"/>
      <c r="J65" s="1133"/>
      <c r="K65" s="1134" t="s">
        <v>325</v>
      </c>
      <c r="L65" s="1133"/>
      <c r="M65" s="1127"/>
      <c r="N65" s="1127"/>
    </row>
    <row r="66" spans="1:14" x14ac:dyDescent="0.3">
      <c r="A66" s="425" t="s">
        <v>432</v>
      </c>
      <c r="B66" s="426" t="s">
        <v>434</v>
      </c>
      <c r="C66" s="427"/>
      <c r="D66" s="427"/>
      <c r="E66" s="427"/>
      <c r="F66" s="428"/>
      <c r="G66" s="1135" t="s">
        <v>325</v>
      </c>
      <c r="H66" s="1132"/>
      <c r="I66" s="1134"/>
      <c r="J66" s="1133"/>
      <c r="K66" s="1134" t="s">
        <v>325</v>
      </c>
      <c r="L66" s="1133"/>
      <c r="M66" s="1127"/>
      <c r="N66" s="1127"/>
    </row>
    <row r="67" spans="1:14" x14ac:dyDescent="0.3">
      <c r="A67" s="425" t="s">
        <v>432</v>
      </c>
      <c r="B67" s="426" t="s">
        <v>435</v>
      </c>
      <c r="C67" s="427"/>
      <c r="D67" s="427"/>
      <c r="E67" s="427"/>
      <c r="F67" s="428"/>
      <c r="G67" s="1135" t="s">
        <v>325</v>
      </c>
      <c r="H67" s="1132"/>
      <c r="I67" s="1134"/>
      <c r="J67" s="1133"/>
      <c r="K67" s="1134" t="s">
        <v>325</v>
      </c>
      <c r="L67" s="1133"/>
      <c r="M67" s="1127"/>
      <c r="N67" s="1127"/>
    </row>
    <row r="68" spans="1:14" x14ac:dyDescent="0.3">
      <c r="A68" s="425" t="s">
        <v>436</v>
      </c>
      <c r="B68" s="1128" t="s">
        <v>437</v>
      </c>
      <c r="C68" s="1129"/>
      <c r="D68" s="1129"/>
      <c r="E68" s="1129"/>
      <c r="F68" s="1130"/>
      <c r="G68" s="1131">
        <v>20</v>
      </c>
      <c r="H68" s="1132"/>
      <c r="I68" s="1133"/>
      <c r="J68" s="1133"/>
      <c r="K68" s="1134">
        <v>20</v>
      </c>
      <c r="L68" s="1133"/>
      <c r="M68" s="1127"/>
      <c r="N68" s="1127"/>
    </row>
    <row r="69" spans="1:14" x14ac:dyDescent="0.3">
      <c r="A69" s="425" t="s">
        <v>1</v>
      </c>
      <c r="B69" s="1128" t="s">
        <v>438</v>
      </c>
      <c r="C69" s="1129"/>
      <c r="D69" s="1129"/>
      <c r="E69" s="1129"/>
      <c r="F69" s="1130"/>
      <c r="G69" s="1131">
        <v>20</v>
      </c>
      <c r="H69" s="1132"/>
      <c r="I69" s="1133"/>
      <c r="J69" s="1133"/>
      <c r="K69" s="1134">
        <v>20</v>
      </c>
      <c r="L69" s="1133"/>
      <c r="M69" s="1127"/>
      <c r="N69" s="1127"/>
    </row>
    <row r="70" spans="1:14" x14ac:dyDescent="0.3">
      <c r="A70" s="425" t="s">
        <v>439</v>
      </c>
      <c r="B70" s="1128" t="s">
        <v>440</v>
      </c>
      <c r="C70" s="1129"/>
      <c r="D70" s="1129"/>
      <c r="E70" s="1129"/>
      <c r="F70" s="1130"/>
      <c r="G70" s="1131">
        <v>20</v>
      </c>
      <c r="H70" s="1132"/>
      <c r="I70" s="1133"/>
      <c r="J70" s="1133"/>
      <c r="K70" s="1133">
        <v>20</v>
      </c>
      <c r="L70" s="1133"/>
      <c r="M70" s="1127"/>
      <c r="N70" s="1127"/>
    </row>
    <row r="71" spans="1:14" x14ac:dyDescent="0.3">
      <c r="A71" s="425" t="s">
        <v>441</v>
      </c>
      <c r="B71" s="426" t="s">
        <v>442</v>
      </c>
      <c r="C71" s="427"/>
      <c r="D71" s="427"/>
      <c r="E71" s="427"/>
      <c r="F71" s="428"/>
      <c r="G71" s="1131">
        <v>20</v>
      </c>
      <c r="H71" s="1132"/>
      <c r="I71" s="1139"/>
      <c r="J71" s="1140"/>
      <c r="K71" s="1139">
        <v>20</v>
      </c>
      <c r="L71" s="1140"/>
      <c r="M71" s="1141"/>
      <c r="N71" s="1142"/>
    </row>
    <row r="72" spans="1:14" x14ac:dyDescent="0.3">
      <c r="A72" s="425" t="s">
        <v>443</v>
      </c>
      <c r="B72" s="1128" t="s">
        <v>444</v>
      </c>
      <c r="C72" s="1129"/>
      <c r="D72" s="1129"/>
      <c r="E72" s="1129"/>
      <c r="F72" s="1130"/>
      <c r="G72" s="1131">
        <v>20</v>
      </c>
      <c r="H72" s="1132"/>
      <c r="I72" s="1133"/>
      <c r="J72" s="1133"/>
      <c r="K72" s="1133">
        <v>20</v>
      </c>
      <c r="L72" s="1133"/>
      <c r="M72" s="1127"/>
      <c r="N72" s="1127"/>
    </row>
    <row r="73" spans="1:14" x14ac:dyDescent="0.3">
      <c r="A73" s="422">
        <v>9</v>
      </c>
      <c r="B73" s="1136" t="s">
        <v>305</v>
      </c>
      <c r="C73" s="1136"/>
      <c r="D73" s="1136"/>
      <c r="E73" s="1136"/>
      <c r="F73" s="1136"/>
      <c r="G73" s="1136"/>
      <c r="H73" s="1136"/>
      <c r="I73" s="1136"/>
      <c r="J73" s="1136"/>
      <c r="K73" s="1136"/>
      <c r="L73" s="1137"/>
      <c r="M73" s="1138">
        <v>0</v>
      </c>
      <c r="N73" s="1138"/>
    </row>
    <row r="74" spans="1:14" x14ac:dyDescent="0.3">
      <c r="A74" s="420"/>
      <c r="B74" s="420"/>
      <c r="C74" s="420"/>
      <c r="D74" s="420"/>
      <c r="E74" s="420"/>
      <c r="F74" s="420"/>
      <c r="G74" s="420"/>
      <c r="H74" s="420"/>
      <c r="I74" s="420"/>
      <c r="J74" s="420"/>
      <c r="K74" s="420"/>
      <c r="L74" s="420"/>
      <c r="M74" s="420"/>
      <c r="N74" s="420"/>
    </row>
    <row r="75" spans="1:14" x14ac:dyDescent="0.3">
      <c r="A75" s="1118" t="s">
        <v>306</v>
      </c>
      <c r="B75" s="1119"/>
      <c r="C75" s="1119"/>
      <c r="D75" s="1119"/>
      <c r="E75" s="1119"/>
      <c r="F75" s="1119"/>
      <c r="G75" s="1119"/>
      <c r="H75" s="1119"/>
      <c r="I75" s="1119"/>
      <c r="J75" s="1119"/>
      <c r="K75" s="1119"/>
      <c r="L75" s="1119"/>
      <c r="M75" s="1119"/>
      <c r="N75" s="1120"/>
    </row>
    <row r="76" spans="1:14" x14ac:dyDescent="0.3">
      <c r="A76" s="1163" t="s">
        <v>307</v>
      </c>
      <c r="B76" s="1164"/>
      <c r="C76" s="1164"/>
      <c r="D76" s="1165"/>
      <c r="E76" s="1163" t="s">
        <v>115</v>
      </c>
      <c r="F76" s="1164"/>
      <c r="G76" s="1164"/>
      <c r="H76" s="1164"/>
      <c r="I76" s="1164"/>
      <c r="J76" s="1164"/>
      <c r="K76" s="1164"/>
      <c r="L76" s="1164"/>
      <c r="M76" s="1143" t="s">
        <v>308</v>
      </c>
      <c r="N76" s="1145"/>
    </row>
    <row r="77" spans="1:14" x14ac:dyDescent="0.3">
      <c r="A77" s="1166" t="s">
        <v>445</v>
      </c>
      <c r="B77" s="1167"/>
      <c r="C77" s="1167"/>
      <c r="D77" s="1168"/>
      <c r="E77" s="1153" t="s">
        <v>479</v>
      </c>
      <c r="F77" s="1154"/>
      <c r="G77" s="1154"/>
      <c r="H77" s="1154"/>
      <c r="I77" s="1154"/>
      <c r="J77" s="1154"/>
      <c r="K77" s="1154"/>
      <c r="L77" s="1155"/>
      <c r="M77" s="1159">
        <v>2257</v>
      </c>
      <c r="N77" s="1160"/>
    </row>
    <row r="78" spans="1:14" x14ac:dyDescent="0.3">
      <c r="A78" s="1169"/>
      <c r="B78" s="1170"/>
      <c r="C78" s="1170"/>
      <c r="D78" s="1171"/>
      <c r="E78" s="1156"/>
      <c r="F78" s="1157"/>
      <c r="G78" s="1157"/>
      <c r="H78" s="1157"/>
      <c r="I78" s="1157"/>
      <c r="J78" s="1157"/>
      <c r="K78" s="1157"/>
      <c r="L78" s="1158"/>
      <c r="M78" s="1161"/>
      <c r="N78" s="1162"/>
    </row>
    <row r="79" spans="1:14" s="384" customFormat="1" x14ac:dyDescent="0.3">
      <c r="A79" s="1166" t="s">
        <v>445</v>
      </c>
      <c r="B79" s="1167"/>
      <c r="C79" s="1167"/>
      <c r="D79" s="1168"/>
      <c r="E79" s="1153" t="s">
        <v>478</v>
      </c>
      <c r="F79" s="1154"/>
      <c r="G79" s="1154"/>
      <c r="H79" s="1154"/>
      <c r="I79" s="1154"/>
      <c r="J79" s="1154"/>
      <c r="K79" s="1154"/>
      <c r="L79" s="1155"/>
      <c r="M79" s="1159">
        <v>1037</v>
      </c>
      <c r="N79" s="1160"/>
    </row>
    <row r="80" spans="1:14" s="384" customFormat="1" x14ac:dyDescent="0.3">
      <c r="A80" s="1169"/>
      <c r="B80" s="1170"/>
      <c r="C80" s="1170"/>
      <c r="D80" s="1171"/>
      <c r="E80" s="1156"/>
      <c r="F80" s="1157"/>
      <c r="G80" s="1157"/>
      <c r="H80" s="1157"/>
      <c r="I80" s="1157"/>
      <c r="J80" s="1157"/>
      <c r="K80" s="1157"/>
      <c r="L80" s="1158"/>
      <c r="M80" s="1161"/>
      <c r="N80" s="1162"/>
    </row>
    <row r="81" spans="1:14" x14ac:dyDescent="0.3">
      <c r="A81" s="1147" t="s">
        <v>445</v>
      </c>
      <c r="B81" s="1148"/>
      <c r="C81" s="1148"/>
      <c r="D81" s="1149"/>
      <c r="E81" s="1153" t="s">
        <v>452</v>
      </c>
      <c r="F81" s="1154"/>
      <c r="G81" s="1154"/>
      <c r="H81" s="1154"/>
      <c r="I81" s="1154"/>
      <c r="J81" s="1154"/>
      <c r="K81" s="1154"/>
      <c r="L81" s="1155"/>
      <c r="M81" s="1159">
        <v>610</v>
      </c>
      <c r="N81" s="1160"/>
    </row>
    <row r="82" spans="1:14" x14ac:dyDescent="0.3">
      <c r="A82" s="1150"/>
      <c r="B82" s="1151"/>
      <c r="C82" s="1151"/>
      <c r="D82" s="1152"/>
      <c r="E82" s="1156"/>
      <c r="F82" s="1157"/>
      <c r="G82" s="1157"/>
      <c r="H82" s="1157"/>
      <c r="I82" s="1157"/>
      <c r="J82" s="1157"/>
      <c r="K82" s="1157"/>
      <c r="L82" s="1158"/>
      <c r="M82" s="1161"/>
      <c r="N82" s="1162"/>
    </row>
    <row r="83" spans="1:14" x14ac:dyDescent="0.3">
      <c r="A83" s="1147" t="s">
        <v>446</v>
      </c>
      <c r="B83" s="1148"/>
      <c r="C83" s="1148"/>
      <c r="D83" s="1149"/>
      <c r="E83" s="1153" t="s">
        <v>447</v>
      </c>
      <c r="F83" s="1154"/>
      <c r="G83" s="1154"/>
      <c r="H83" s="1154"/>
      <c r="I83" s="1154"/>
      <c r="J83" s="1154"/>
      <c r="K83" s="1154"/>
      <c r="L83" s="1155"/>
      <c r="M83" s="1159">
        <v>150</v>
      </c>
      <c r="N83" s="1160"/>
    </row>
    <row r="84" spans="1:14" x14ac:dyDescent="0.3">
      <c r="A84" s="1150"/>
      <c r="B84" s="1151"/>
      <c r="C84" s="1151"/>
      <c r="D84" s="1152"/>
      <c r="E84" s="1156"/>
      <c r="F84" s="1157"/>
      <c r="G84" s="1157"/>
      <c r="H84" s="1157"/>
      <c r="I84" s="1157"/>
      <c r="J84" s="1157"/>
      <c r="K84" s="1157"/>
      <c r="L84" s="1158"/>
      <c r="M84" s="1161"/>
      <c r="N84" s="1162"/>
    </row>
    <row r="85" spans="1:14" x14ac:dyDescent="0.3">
      <c r="A85" s="1143" t="s">
        <v>309</v>
      </c>
      <c r="B85" s="1144"/>
      <c r="C85" s="1144"/>
      <c r="D85" s="1144"/>
      <c r="E85" s="1144"/>
      <c r="F85" s="1144"/>
      <c r="G85" s="1144"/>
      <c r="H85" s="1144"/>
      <c r="I85" s="1144"/>
      <c r="J85" s="1144"/>
      <c r="K85" s="1144"/>
      <c r="L85" s="1145"/>
      <c r="M85" s="1146">
        <f>SUM(M77:N84)</f>
        <v>4054</v>
      </c>
      <c r="N85" s="1138"/>
    </row>
  </sheetData>
  <mergeCells count="164">
    <mergeCell ref="A85:L85"/>
    <mergeCell ref="M85:N85"/>
    <mergeCell ref="A81:D82"/>
    <mergeCell ref="E81:L82"/>
    <mergeCell ref="M81:N82"/>
    <mergeCell ref="A83:D84"/>
    <mergeCell ref="E83:L84"/>
    <mergeCell ref="M83:N84"/>
    <mergeCell ref="A76:D76"/>
    <mergeCell ref="E76:L76"/>
    <mergeCell ref="M76:N76"/>
    <mergeCell ref="A77:D78"/>
    <mergeCell ref="E77:L78"/>
    <mergeCell ref="M77:N78"/>
    <mergeCell ref="A79:D80"/>
    <mergeCell ref="E79:L80"/>
    <mergeCell ref="M79:N80"/>
    <mergeCell ref="M69:N69"/>
    <mergeCell ref="B69:F69"/>
    <mergeCell ref="G69:H69"/>
    <mergeCell ref="I69:J69"/>
    <mergeCell ref="K69:L69"/>
    <mergeCell ref="M72:N72"/>
    <mergeCell ref="B73:L73"/>
    <mergeCell ref="M73:N73"/>
    <mergeCell ref="A75:N75"/>
    <mergeCell ref="B72:F72"/>
    <mergeCell ref="G72:H72"/>
    <mergeCell ref="I72:J72"/>
    <mergeCell ref="K72:L72"/>
    <mergeCell ref="B70:F70"/>
    <mergeCell ref="I70:J70"/>
    <mergeCell ref="K70:L70"/>
    <mergeCell ref="M70:N70"/>
    <mergeCell ref="G70:H70"/>
    <mergeCell ref="G71:H71"/>
    <mergeCell ref="I71:J71"/>
    <mergeCell ref="K71:L71"/>
    <mergeCell ref="M71:N71"/>
    <mergeCell ref="M65:N65"/>
    <mergeCell ref="B68:F68"/>
    <mergeCell ref="G68:H68"/>
    <mergeCell ref="I68:J68"/>
    <mergeCell ref="K68:L68"/>
    <mergeCell ref="M68:N68"/>
    <mergeCell ref="B65:F65"/>
    <mergeCell ref="G65:H65"/>
    <mergeCell ref="I65:J65"/>
    <mergeCell ref="K65:L65"/>
    <mergeCell ref="G66:H66"/>
    <mergeCell ref="G67:H67"/>
    <mergeCell ref="I66:J66"/>
    <mergeCell ref="I67:J67"/>
    <mergeCell ref="K66:L66"/>
    <mergeCell ref="K67:L67"/>
    <mergeCell ref="M66:N66"/>
    <mergeCell ref="M67:N67"/>
    <mergeCell ref="A54:B55"/>
    <mergeCell ref="A56:B57"/>
    <mergeCell ref="A58:B59"/>
    <mergeCell ref="A60:B61"/>
    <mergeCell ref="A63:N63"/>
    <mergeCell ref="B64:F64"/>
    <mergeCell ref="G64:H64"/>
    <mergeCell ref="I64:J64"/>
    <mergeCell ref="K64:L64"/>
    <mergeCell ref="M64:N64"/>
    <mergeCell ref="A42:B43"/>
    <mergeCell ref="A44:B45"/>
    <mergeCell ref="A46:B47"/>
    <mergeCell ref="A48:B49"/>
    <mergeCell ref="A50:B51"/>
    <mergeCell ref="A52:B53"/>
    <mergeCell ref="A36:H36"/>
    <mergeCell ref="I36:J36"/>
    <mergeCell ref="K36:L36"/>
    <mergeCell ref="M36:N36"/>
    <mergeCell ref="A40:N40"/>
    <mergeCell ref="A41:B41"/>
    <mergeCell ref="A38:H38"/>
    <mergeCell ref="I38:J38"/>
    <mergeCell ref="K38:L38"/>
    <mergeCell ref="M38:N38"/>
    <mergeCell ref="A37:H37"/>
    <mergeCell ref="I37:J37"/>
    <mergeCell ref="K37:L37"/>
    <mergeCell ref="M37:N37"/>
    <mergeCell ref="A25:N25"/>
    <mergeCell ref="A26:H26"/>
    <mergeCell ref="A34:H34"/>
    <mergeCell ref="I34:J34"/>
    <mergeCell ref="K34:L34"/>
    <mergeCell ref="M34:N34"/>
    <mergeCell ref="A35:H35"/>
    <mergeCell ref="I35:J35"/>
    <mergeCell ref="K35:L35"/>
    <mergeCell ref="M35:N35"/>
    <mergeCell ref="A33:H33"/>
    <mergeCell ref="I33:J33"/>
    <mergeCell ref="K33:L33"/>
    <mergeCell ref="M33:N33"/>
    <mergeCell ref="A31:H31"/>
    <mergeCell ref="I31:J31"/>
    <mergeCell ref="K31:L31"/>
    <mergeCell ref="M31:N31"/>
    <mergeCell ref="K32:L32"/>
    <mergeCell ref="M32:N32"/>
    <mergeCell ref="A32:H32"/>
    <mergeCell ref="I32:J32"/>
    <mergeCell ref="A28:H28"/>
    <mergeCell ref="I28:J28"/>
    <mergeCell ref="A30:H30"/>
    <mergeCell ref="I30:J30"/>
    <mergeCell ref="K30:L30"/>
    <mergeCell ref="M30:N30"/>
    <mergeCell ref="A29:H29"/>
    <mergeCell ref="I29:J29"/>
    <mergeCell ref="K29:L29"/>
    <mergeCell ref="M29:N29"/>
    <mergeCell ref="K28:L28"/>
    <mergeCell ref="M28:N28"/>
    <mergeCell ref="I26:J26"/>
    <mergeCell ref="K26:L26"/>
    <mergeCell ref="M26:N26"/>
    <mergeCell ref="A27:H27"/>
    <mergeCell ref="I27:J27"/>
    <mergeCell ref="K27:L27"/>
    <mergeCell ref="M27:N27"/>
    <mergeCell ref="A1:N1"/>
    <mergeCell ref="A3:D3"/>
    <mergeCell ref="E3:H3"/>
    <mergeCell ref="I3:N3"/>
    <mergeCell ref="A4:D5"/>
    <mergeCell ref="E4:H5"/>
    <mergeCell ref="I4:N5"/>
    <mergeCell ref="A2:N2"/>
    <mergeCell ref="M8:N8"/>
    <mergeCell ref="A8:D8"/>
    <mergeCell ref="E8:H8"/>
    <mergeCell ref="I8:J8"/>
    <mergeCell ref="K8:L8"/>
    <mergeCell ref="A6:D7"/>
    <mergeCell ref="E6:H7"/>
    <mergeCell ref="I6:N6"/>
    <mergeCell ref="I7:J7"/>
    <mergeCell ref="B24:G24"/>
    <mergeCell ref="I24:N24"/>
    <mergeCell ref="A11:B18"/>
    <mergeCell ref="A19:N19"/>
    <mergeCell ref="B20:G20"/>
    <mergeCell ref="I20:N20"/>
    <mergeCell ref="B22:G22"/>
    <mergeCell ref="I21:N21"/>
    <mergeCell ref="K7:L7"/>
    <mergeCell ref="M7:N7"/>
    <mergeCell ref="A9:B9"/>
    <mergeCell ref="C9:N9"/>
    <mergeCell ref="A10:B10"/>
    <mergeCell ref="C10:N10"/>
    <mergeCell ref="I22:N22"/>
    <mergeCell ref="B23:G23"/>
    <mergeCell ref="I23:N23"/>
    <mergeCell ref="C11:N18"/>
    <mergeCell ref="B21:G21"/>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5"/>
  <sheetViews>
    <sheetView topLeftCell="A36" workbookViewId="0">
      <selection activeCell="N53" sqref="N53"/>
    </sheetView>
  </sheetViews>
  <sheetFormatPr defaultRowHeight="14.4" x14ac:dyDescent="0.3"/>
  <sheetData>
    <row r="1" spans="1:14" ht="17.399999999999999" x14ac:dyDescent="0.3">
      <c r="A1" s="992" t="s">
        <v>453</v>
      </c>
      <c r="B1" s="992"/>
      <c r="C1" s="992"/>
      <c r="D1" s="992"/>
      <c r="E1" s="992"/>
      <c r="F1" s="992"/>
      <c r="G1" s="992"/>
      <c r="H1" s="992"/>
      <c r="I1" s="992"/>
      <c r="J1" s="992"/>
      <c r="K1" s="992"/>
      <c r="L1" s="992"/>
      <c r="M1" s="992"/>
      <c r="N1" s="992"/>
    </row>
    <row r="2" spans="1:14" ht="15" x14ac:dyDescent="0.25">
      <c r="A2" s="385"/>
      <c r="B2" s="385"/>
      <c r="C2" s="385"/>
      <c r="D2" s="385"/>
      <c r="E2" s="385"/>
      <c r="F2" s="385"/>
      <c r="G2" s="385"/>
      <c r="H2" s="385"/>
      <c r="I2" s="385"/>
      <c r="J2" s="385"/>
      <c r="K2" s="385"/>
      <c r="L2" s="385"/>
      <c r="M2" s="385"/>
      <c r="N2" s="385"/>
    </row>
    <row r="3" spans="1:14" ht="26.25" customHeight="1" x14ac:dyDescent="0.25">
      <c r="A3" s="924" t="s">
        <v>454</v>
      </c>
      <c r="B3" s="925"/>
      <c r="C3" s="925"/>
      <c r="D3" s="926"/>
      <c r="E3" s="1183" t="s">
        <v>398</v>
      </c>
      <c r="F3" s="1184"/>
      <c r="G3" s="1184"/>
      <c r="H3" s="1185"/>
      <c r="I3" s="996" t="s">
        <v>399</v>
      </c>
      <c r="J3" s="997"/>
      <c r="K3" s="997"/>
      <c r="L3" s="997"/>
      <c r="M3" s="997"/>
      <c r="N3" s="998"/>
    </row>
    <row r="4" spans="1:14" ht="15" customHeight="1" x14ac:dyDescent="0.3">
      <c r="A4" s="939" t="s">
        <v>455</v>
      </c>
      <c r="B4" s="940"/>
      <c r="C4" s="940"/>
      <c r="D4" s="941"/>
      <c r="E4" s="945"/>
      <c r="F4" s="946"/>
      <c r="G4" s="946"/>
      <c r="H4" s="946"/>
      <c r="I4" s="947" t="s">
        <v>423</v>
      </c>
      <c r="J4" s="948"/>
      <c r="K4" s="948"/>
      <c r="L4" s="1103"/>
      <c r="M4" s="1103"/>
      <c r="N4" s="1104"/>
    </row>
    <row r="5" spans="1:14" x14ac:dyDescent="0.3">
      <c r="A5" s="942"/>
      <c r="B5" s="943"/>
      <c r="C5" s="943"/>
      <c r="D5" s="944"/>
      <c r="E5" s="946"/>
      <c r="F5" s="946"/>
      <c r="G5" s="946"/>
      <c r="H5" s="946"/>
      <c r="I5" s="1105"/>
      <c r="J5" s="1106"/>
      <c r="K5" s="1106"/>
      <c r="L5" s="1106"/>
      <c r="M5" s="1106"/>
      <c r="N5" s="1107"/>
    </row>
    <row r="6" spans="1:14" x14ac:dyDescent="0.3">
      <c r="A6" s="954" t="s">
        <v>274</v>
      </c>
      <c r="B6" s="955"/>
      <c r="C6" s="955"/>
      <c r="D6" s="956"/>
      <c r="E6" s="960" t="s">
        <v>424</v>
      </c>
      <c r="F6" s="960"/>
      <c r="G6" s="960"/>
      <c r="H6" s="961"/>
      <c r="I6" s="964" t="s">
        <v>275</v>
      </c>
      <c r="J6" s="964"/>
      <c r="K6" s="964"/>
      <c r="L6" s="964"/>
      <c r="M6" s="964"/>
      <c r="N6" s="964"/>
    </row>
    <row r="7" spans="1:14" x14ac:dyDescent="0.3">
      <c r="A7" s="957"/>
      <c r="B7" s="958"/>
      <c r="C7" s="958"/>
      <c r="D7" s="959"/>
      <c r="E7" s="962"/>
      <c r="F7" s="962"/>
      <c r="G7" s="962"/>
      <c r="H7" s="963"/>
      <c r="I7" s="965">
        <v>2020</v>
      </c>
      <c r="J7" s="966"/>
      <c r="K7" s="967">
        <v>2021</v>
      </c>
      <c r="L7" s="967"/>
      <c r="M7" s="967">
        <v>2022</v>
      </c>
      <c r="N7" s="967"/>
    </row>
    <row r="8" spans="1:14" x14ac:dyDescent="0.3">
      <c r="A8" s="931" t="s">
        <v>276</v>
      </c>
      <c r="B8" s="932"/>
      <c r="C8" s="932"/>
      <c r="D8" s="933"/>
      <c r="E8" s="934"/>
      <c r="F8" s="934"/>
      <c r="G8" s="934"/>
      <c r="H8" s="935"/>
      <c r="I8" s="936" t="s">
        <v>277</v>
      </c>
      <c r="J8" s="937"/>
      <c r="K8" s="938"/>
      <c r="L8" s="938"/>
      <c r="M8" s="938"/>
      <c r="N8" s="938"/>
    </row>
    <row r="9" spans="1:14" ht="48.75" customHeight="1" x14ac:dyDescent="0.25">
      <c r="A9" s="987" t="s">
        <v>278</v>
      </c>
      <c r="B9" s="988"/>
      <c r="C9" s="989" t="s">
        <v>462</v>
      </c>
      <c r="D9" s="1007"/>
      <c r="E9" s="1007"/>
      <c r="F9" s="1007"/>
      <c r="G9" s="1007"/>
      <c r="H9" s="1007"/>
      <c r="I9" s="1007"/>
      <c r="J9" s="1007"/>
      <c r="K9" s="1007"/>
      <c r="L9" s="1007"/>
      <c r="M9" s="1007"/>
      <c r="N9" s="1008"/>
    </row>
    <row r="10" spans="1:14" ht="15" x14ac:dyDescent="0.25">
      <c r="A10" s="987"/>
      <c r="B10" s="988"/>
      <c r="C10" s="989"/>
      <c r="D10" s="1013"/>
      <c r="E10" s="1013"/>
      <c r="F10" s="1013"/>
      <c r="G10" s="1013"/>
      <c r="H10" s="1013"/>
      <c r="I10" s="1013"/>
      <c r="J10" s="1013"/>
      <c r="K10" s="1013"/>
      <c r="L10" s="1013"/>
      <c r="M10" s="1013"/>
      <c r="N10" s="1014"/>
    </row>
    <row r="11" spans="1:14" x14ac:dyDescent="0.3">
      <c r="A11" s="968" t="s">
        <v>279</v>
      </c>
      <c r="B11" s="969"/>
      <c r="C11" s="1174" t="s">
        <v>468</v>
      </c>
      <c r="D11" s="1175"/>
      <c r="E11" s="1175"/>
      <c r="F11" s="1175"/>
      <c r="G11" s="1175"/>
      <c r="H11" s="1175"/>
      <c r="I11" s="1175"/>
      <c r="J11" s="1175"/>
      <c r="K11" s="1175"/>
      <c r="L11" s="1175"/>
      <c r="M11" s="1175"/>
      <c r="N11" s="1176"/>
    </row>
    <row r="12" spans="1:14" x14ac:dyDescent="0.3">
      <c r="A12" s="970"/>
      <c r="B12" s="971"/>
      <c r="C12" s="1177"/>
      <c r="D12" s="1178"/>
      <c r="E12" s="1178"/>
      <c r="F12" s="1178"/>
      <c r="G12" s="1178"/>
      <c r="H12" s="1178"/>
      <c r="I12" s="1178"/>
      <c r="J12" s="1178"/>
      <c r="K12" s="1178"/>
      <c r="L12" s="1178"/>
      <c r="M12" s="1178"/>
      <c r="N12" s="1179"/>
    </row>
    <row r="13" spans="1:14" x14ac:dyDescent="0.3">
      <c r="A13" s="970"/>
      <c r="B13" s="971"/>
      <c r="C13" s="1177"/>
      <c r="D13" s="1178"/>
      <c r="E13" s="1178"/>
      <c r="F13" s="1178"/>
      <c r="G13" s="1178"/>
      <c r="H13" s="1178"/>
      <c r="I13" s="1178"/>
      <c r="J13" s="1178"/>
      <c r="K13" s="1178"/>
      <c r="L13" s="1178"/>
      <c r="M13" s="1178"/>
      <c r="N13" s="1179"/>
    </row>
    <row r="14" spans="1:14" x14ac:dyDescent="0.3">
      <c r="A14" s="970"/>
      <c r="B14" s="971"/>
      <c r="C14" s="1177"/>
      <c r="D14" s="1178"/>
      <c r="E14" s="1178"/>
      <c r="F14" s="1178"/>
      <c r="G14" s="1178"/>
      <c r="H14" s="1178"/>
      <c r="I14" s="1178"/>
      <c r="J14" s="1178"/>
      <c r="K14" s="1178"/>
      <c r="L14" s="1178"/>
      <c r="M14" s="1178"/>
      <c r="N14" s="1179"/>
    </row>
    <row r="15" spans="1:14" x14ac:dyDescent="0.3">
      <c r="A15" s="970"/>
      <c r="B15" s="971"/>
      <c r="C15" s="1177"/>
      <c r="D15" s="1178"/>
      <c r="E15" s="1178"/>
      <c r="F15" s="1178"/>
      <c r="G15" s="1178"/>
      <c r="H15" s="1178"/>
      <c r="I15" s="1178"/>
      <c r="J15" s="1178"/>
      <c r="K15" s="1178"/>
      <c r="L15" s="1178"/>
      <c r="M15" s="1178"/>
      <c r="N15" s="1179"/>
    </row>
    <row r="16" spans="1:14" x14ac:dyDescent="0.3">
      <c r="A16" s="970"/>
      <c r="B16" s="971"/>
      <c r="C16" s="1177"/>
      <c r="D16" s="1178"/>
      <c r="E16" s="1178"/>
      <c r="F16" s="1178"/>
      <c r="G16" s="1178"/>
      <c r="H16" s="1178"/>
      <c r="I16" s="1178"/>
      <c r="J16" s="1178"/>
      <c r="K16" s="1178"/>
      <c r="L16" s="1178"/>
      <c r="M16" s="1178"/>
      <c r="N16" s="1179"/>
    </row>
    <row r="17" spans="1:14" x14ac:dyDescent="0.3">
      <c r="A17" s="970"/>
      <c r="B17" s="971"/>
      <c r="C17" s="1177"/>
      <c r="D17" s="1178"/>
      <c r="E17" s="1178"/>
      <c r="F17" s="1178"/>
      <c r="G17" s="1178"/>
      <c r="H17" s="1178"/>
      <c r="I17" s="1178"/>
      <c r="J17" s="1178"/>
      <c r="K17" s="1178"/>
      <c r="L17" s="1178"/>
      <c r="M17" s="1178"/>
      <c r="N17" s="1179"/>
    </row>
    <row r="18" spans="1:14" x14ac:dyDescent="0.3">
      <c r="A18" s="970"/>
      <c r="B18" s="971"/>
      <c r="C18" s="1177"/>
      <c r="D18" s="1178"/>
      <c r="E18" s="1178"/>
      <c r="F18" s="1178"/>
      <c r="G18" s="1178"/>
      <c r="H18" s="1178"/>
      <c r="I18" s="1178"/>
      <c r="J18" s="1178"/>
      <c r="K18" s="1178"/>
      <c r="L18" s="1178"/>
      <c r="M18" s="1178"/>
      <c r="N18" s="1179"/>
    </row>
    <row r="19" spans="1:14" ht="7.5" customHeight="1" x14ac:dyDescent="0.3">
      <c r="A19" s="970"/>
      <c r="B19" s="971"/>
      <c r="C19" s="1177"/>
      <c r="D19" s="1178"/>
      <c r="E19" s="1178"/>
      <c r="F19" s="1178"/>
      <c r="G19" s="1178"/>
      <c r="H19" s="1178"/>
      <c r="I19" s="1178"/>
      <c r="J19" s="1178"/>
      <c r="K19" s="1178"/>
      <c r="L19" s="1178"/>
      <c r="M19" s="1178"/>
      <c r="N19" s="1179"/>
    </row>
    <row r="20" spans="1:14" ht="15" hidden="1" x14ac:dyDescent="0.25">
      <c r="A20" s="970"/>
      <c r="B20" s="971"/>
      <c r="C20" s="1177"/>
      <c r="D20" s="1178"/>
      <c r="E20" s="1178"/>
      <c r="F20" s="1178"/>
      <c r="G20" s="1178"/>
      <c r="H20" s="1178"/>
      <c r="I20" s="1178"/>
      <c r="J20" s="1178"/>
      <c r="K20" s="1178"/>
      <c r="L20" s="1178"/>
      <c r="M20" s="1178"/>
      <c r="N20" s="1179"/>
    </row>
    <row r="21" spans="1:14" ht="15" hidden="1" x14ac:dyDescent="0.25">
      <c r="A21" s="970"/>
      <c r="B21" s="971"/>
      <c r="C21" s="1177"/>
      <c r="D21" s="1178"/>
      <c r="E21" s="1178"/>
      <c r="F21" s="1178"/>
      <c r="G21" s="1178"/>
      <c r="H21" s="1178"/>
      <c r="I21" s="1178"/>
      <c r="J21" s="1178"/>
      <c r="K21" s="1178"/>
      <c r="L21" s="1178"/>
      <c r="M21" s="1178"/>
      <c r="N21" s="1179"/>
    </row>
    <row r="22" spans="1:14" ht="15" hidden="1" x14ac:dyDescent="0.25">
      <c r="A22" s="970"/>
      <c r="B22" s="971"/>
      <c r="C22" s="1177"/>
      <c r="D22" s="1178"/>
      <c r="E22" s="1178"/>
      <c r="F22" s="1178"/>
      <c r="G22" s="1178"/>
      <c r="H22" s="1178"/>
      <c r="I22" s="1178"/>
      <c r="J22" s="1178"/>
      <c r="K22" s="1178"/>
      <c r="L22" s="1178"/>
      <c r="M22" s="1178"/>
      <c r="N22" s="1179"/>
    </row>
    <row r="23" spans="1:14" ht="15" hidden="1" x14ac:dyDescent="0.25">
      <c r="A23" s="972"/>
      <c r="B23" s="973"/>
      <c r="C23" s="1180"/>
      <c r="D23" s="1181"/>
      <c r="E23" s="1181"/>
      <c r="F23" s="1181"/>
      <c r="G23" s="1181"/>
      <c r="H23" s="1181"/>
      <c r="I23" s="1181"/>
      <c r="J23" s="1181"/>
      <c r="K23" s="1181"/>
      <c r="L23" s="1181"/>
      <c r="M23" s="1181"/>
      <c r="N23" s="1182"/>
    </row>
    <row r="24" spans="1:14" ht="15" x14ac:dyDescent="0.25">
      <c r="A24" s="892" t="s">
        <v>0</v>
      </c>
      <c r="B24" s="983"/>
      <c r="C24" s="983"/>
      <c r="D24" s="983"/>
      <c r="E24" s="983"/>
      <c r="F24" s="983"/>
      <c r="G24" s="983"/>
      <c r="H24" s="983"/>
      <c r="I24" s="983"/>
      <c r="J24" s="983"/>
      <c r="K24" s="983"/>
      <c r="L24" s="983"/>
      <c r="M24" s="983"/>
      <c r="N24" s="893"/>
    </row>
    <row r="25" spans="1:14" ht="30.75" customHeight="1" x14ac:dyDescent="0.25">
      <c r="A25" s="410">
        <v>1</v>
      </c>
      <c r="B25" s="919" t="s">
        <v>456</v>
      </c>
      <c r="C25" s="920"/>
      <c r="D25" s="920"/>
      <c r="E25" s="920"/>
      <c r="F25" s="920"/>
      <c r="G25" s="921"/>
      <c r="H25" s="410">
        <v>6</v>
      </c>
      <c r="I25" s="984"/>
      <c r="J25" s="985"/>
      <c r="K25" s="985"/>
      <c r="L25" s="985"/>
      <c r="M25" s="985"/>
      <c r="N25" s="986"/>
    </row>
    <row r="26" spans="1:14" ht="29.25" customHeight="1" x14ac:dyDescent="0.25">
      <c r="A26" s="410">
        <v>2</v>
      </c>
      <c r="B26" s="919" t="s">
        <v>463</v>
      </c>
      <c r="C26" s="920"/>
      <c r="D26" s="920"/>
      <c r="E26" s="920"/>
      <c r="F26" s="920"/>
      <c r="G26" s="921"/>
      <c r="H26" s="410">
        <v>7</v>
      </c>
      <c r="I26" s="919"/>
      <c r="J26" s="920"/>
      <c r="K26" s="920"/>
      <c r="L26" s="920"/>
      <c r="M26" s="920"/>
      <c r="N26" s="921"/>
    </row>
    <row r="27" spans="1:14" ht="31.5" customHeight="1" x14ac:dyDescent="0.25">
      <c r="A27" s="410">
        <v>3</v>
      </c>
      <c r="B27" s="919" t="s">
        <v>457</v>
      </c>
      <c r="C27" s="920"/>
      <c r="D27" s="920"/>
      <c r="E27" s="920"/>
      <c r="F27" s="920"/>
      <c r="G27" s="921"/>
      <c r="H27" s="410">
        <v>8</v>
      </c>
      <c r="I27" s="919"/>
      <c r="J27" s="920"/>
      <c r="K27" s="920"/>
      <c r="L27" s="920"/>
      <c r="M27" s="920"/>
      <c r="N27" s="921"/>
    </row>
    <row r="28" spans="1:14" ht="28.5" customHeight="1" x14ac:dyDescent="0.25">
      <c r="A28" s="410">
        <v>4</v>
      </c>
      <c r="B28" s="919"/>
      <c r="C28" s="920"/>
      <c r="D28" s="920"/>
      <c r="E28" s="920"/>
      <c r="F28" s="920"/>
      <c r="G28" s="921"/>
      <c r="H28" s="410">
        <v>9</v>
      </c>
      <c r="I28" s="919"/>
      <c r="J28" s="920"/>
      <c r="K28" s="920"/>
      <c r="L28" s="920"/>
      <c r="M28" s="920"/>
      <c r="N28" s="921"/>
    </row>
    <row r="29" spans="1:14" ht="28.5" customHeight="1" x14ac:dyDescent="0.25">
      <c r="A29" s="410">
        <v>5</v>
      </c>
      <c r="B29" s="919"/>
      <c r="C29" s="920"/>
      <c r="D29" s="920"/>
      <c r="E29" s="920"/>
      <c r="F29" s="920"/>
      <c r="G29" s="921"/>
      <c r="H29" s="410">
        <v>10</v>
      </c>
      <c r="I29" s="922"/>
      <c r="J29" s="922"/>
      <c r="K29" s="922"/>
      <c r="L29" s="922"/>
      <c r="M29" s="922"/>
      <c r="N29" s="922"/>
    </row>
    <row r="30" spans="1:14" ht="15" x14ac:dyDescent="0.25">
      <c r="A30" s="1021" t="s">
        <v>281</v>
      </c>
      <c r="B30" s="1022"/>
      <c r="C30" s="1022"/>
      <c r="D30" s="1022"/>
      <c r="E30" s="1022"/>
      <c r="F30" s="1022"/>
      <c r="G30" s="1022"/>
      <c r="H30" s="1022"/>
      <c r="I30" s="1022"/>
      <c r="J30" s="1022"/>
      <c r="K30" s="1022"/>
      <c r="L30" s="1022"/>
      <c r="M30" s="1022"/>
      <c r="N30" s="1023"/>
    </row>
    <row r="31" spans="1:14" ht="15" x14ac:dyDescent="0.25">
      <c r="A31" s="889" t="s">
        <v>282</v>
      </c>
      <c r="B31" s="890"/>
      <c r="C31" s="890"/>
      <c r="D31" s="890"/>
      <c r="E31" s="890"/>
      <c r="F31" s="890"/>
      <c r="G31" s="890"/>
      <c r="H31" s="891"/>
      <c r="I31" s="892" t="s">
        <v>383</v>
      </c>
      <c r="J31" s="893"/>
      <c r="K31" s="894" t="s">
        <v>384</v>
      </c>
      <c r="L31" s="894"/>
      <c r="M31" s="895" t="s">
        <v>283</v>
      </c>
      <c r="N31" s="895"/>
    </row>
    <row r="32" spans="1:14" ht="15" x14ac:dyDescent="0.25">
      <c r="A32" s="896" t="s">
        <v>458</v>
      </c>
      <c r="B32" s="897"/>
      <c r="C32" s="897"/>
      <c r="D32" s="897"/>
      <c r="E32" s="897"/>
      <c r="F32" s="897"/>
      <c r="G32" s="897"/>
      <c r="H32" s="898"/>
      <c r="I32" s="877">
        <v>2180</v>
      </c>
      <c r="J32" s="877"/>
      <c r="K32" s="877">
        <v>2200</v>
      </c>
      <c r="L32" s="877"/>
      <c r="M32" s="878">
        <f>K32-I32</f>
        <v>20</v>
      </c>
      <c r="N32" s="878"/>
    </row>
    <row r="33" spans="1:14" ht="15" x14ac:dyDescent="0.25">
      <c r="A33" s="896" t="s">
        <v>459</v>
      </c>
      <c r="B33" s="897"/>
      <c r="C33" s="897"/>
      <c r="D33" s="897"/>
      <c r="E33" s="897"/>
      <c r="F33" s="897"/>
      <c r="G33" s="897"/>
      <c r="H33" s="898"/>
      <c r="I33" s="877">
        <v>1330</v>
      </c>
      <c r="J33" s="877"/>
      <c r="K33" s="1027">
        <v>2426</v>
      </c>
      <c r="L33" s="1027"/>
      <c r="M33" s="878">
        <f t="shared" ref="M33:M34" si="0">K33-I33</f>
        <v>1096</v>
      </c>
      <c r="N33" s="878"/>
    </row>
    <row r="34" spans="1:14" ht="15" x14ac:dyDescent="0.25">
      <c r="A34" s="896" t="s">
        <v>460</v>
      </c>
      <c r="B34" s="897"/>
      <c r="C34" s="897"/>
      <c r="D34" s="897"/>
      <c r="E34" s="897"/>
      <c r="F34" s="897"/>
      <c r="G34" s="897"/>
      <c r="H34" s="898"/>
      <c r="I34" s="877">
        <v>1500</v>
      </c>
      <c r="J34" s="877"/>
      <c r="K34" s="1027">
        <v>1400</v>
      </c>
      <c r="L34" s="1027"/>
      <c r="M34" s="878">
        <f t="shared" si="0"/>
        <v>-100</v>
      </c>
      <c r="N34" s="878"/>
    </row>
    <row r="35" spans="1:14" ht="15" x14ac:dyDescent="0.25">
      <c r="A35" s="889" t="s">
        <v>284</v>
      </c>
      <c r="B35" s="890"/>
      <c r="C35" s="890"/>
      <c r="D35" s="890"/>
      <c r="E35" s="890"/>
      <c r="F35" s="890"/>
      <c r="G35" s="890"/>
      <c r="H35" s="891"/>
      <c r="I35" s="892" t="s">
        <v>383</v>
      </c>
      <c r="J35" s="893"/>
      <c r="K35" s="894" t="s">
        <v>384</v>
      </c>
      <c r="L35" s="894"/>
      <c r="M35" s="895" t="s">
        <v>283</v>
      </c>
      <c r="N35" s="895"/>
    </row>
    <row r="36" spans="1:14" ht="15" x14ac:dyDescent="0.25">
      <c r="A36" s="896" t="s">
        <v>461</v>
      </c>
      <c r="B36" s="897"/>
      <c r="C36" s="897"/>
      <c r="D36" s="897"/>
      <c r="E36" s="897"/>
      <c r="F36" s="897"/>
      <c r="G36" s="897"/>
      <c r="H36" s="898"/>
      <c r="I36" s="886">
        <v>1</v>
      </c>
      <c r="J36" s="877"/>
      <c r="K36" s="886">
        <v>1</v>
      </c>
      <c r="L36" s="877"/>
      <c r="M36" s="878"/>
      <c r="N36" s="878"/>
    </row>
    <row r="37" spans="1:14" ht="15" x14ac:dyDescent="0.25">
      <c r="A37" s="896"/>
      <c r="B37" s="897"/>
      <c r="C37" s="897"/>
      <c r="D37" s="897"/>
      <c r="E37" s="897"/>
      <c r="F37" s="897"/>
      <c r="G37" s="897"/>
      <c r="H37" s="898"/>
      <c r="I37" s="906"/>
      <c r="J37" s="877"/>
      <c r="K37" s="906"/>
      <c r="L37" s="877"/>
      <c r="M37" s="878"/>
      <c r="N37" s="878"/>
    </row>
    <row r="38" spans="1:14" ht="15" x14ac:dyDescent="0.25">
      <c r="A38" s="889" t="s">
        <v>285</v>
      </c>
      <c r="B38" s="890"/>
      <c r="C38" s="890"/>
      <c r="D38" s="890"/>
      <c r="E38" s="890"/>
      <c r="F38" s="890"/>
      <c r="G38" s="890"/>
      <c r="H38" s="891"/>
      <c r="I38" s="892" t="s">
        <v>383</v>
      </c>
      <c r="J38" s="893"/>
      <c r="K38" s="894" t="s">
        <v>384</v>
      </c>
      <c r="L38" s="894"/>
      <c r="M38" s="895" t="s">
        <v>283</v>
      </c>
      <c r="N38" s="895"/>
    </row>
    <row r="39" spans="1:14" ht="15" x14ac:dyDescent="0.25">
      <c r="A39" s="896" t="s">
        <v>464</v>
      </c>
      <c r="B39" s="897"/>
      <c r="C39" s="897"/>
      <c r="D39" s="897"/>
      <c r="E39" s="897"/>
      <c r="F39" s="897"/>
      <c r="G39" s="897"/>
      <c r="H39" s="898"/>
      <c r="I39" s="899" t="s">
        <v>465</v>
      </c>
      <c r="J39" s="899"/>
      <c r="K39" s="886">
        <v>0.9</v>
      </c>
      <c r="L39" s="877"/>
      <c r="M39" s="878"/>
      <c r="N39" s="878"/>
    </row>
    <row r="40" spans="1:14" ht="15" x14ac:dyDescent="0.25">
      <c r="A40" s="896"/>
      <c r="B40" s="897"/>
      <c r="C40" s="897"/>
      <c r="D40" s="897"/>
      <c r="E40" s="897"/>
      <c r="F40" s="897"/>
      <c r="G40" s="897"/>
      <c r="H40" s="898"/>
      <c r="I40" s="877"/>
      <c r="J40" s="877"/>
      <c r="K40" s="877"/>
      <c r="L40" s="877"/>
      <c r="M40" s="878"/>
      <c r="N40" s="878"/>
    </row>
    <row r="41" spans="1:14" ht="15" x14ac:dyDescent="0.25">
      <c r="A41" s="889" t="s">
        <v>286</v>
      </c>
      <c r="B41" s="890"/>
      <c r="C41" s="890"/>
      <c r="D41" s="890"/>
      <c r="E41" s="890"/>
      <c r="F41" s="890"/>
      <c r="G41" s="890"/>
      <c r="H41" s="891"/>
      <c r="I41" s="892" t="s">
        <v>383</v>
      </c>
      <c r="J41" s="893"/>
      <c r="K41" s="894" t="s">
        <v>384</v>
      </c>
      <c r="L41" s="894"/>
      <c r="M41" s="895" t="s">
        <v>283</v>
      </c>
      <c r="N41" s="895"/>
    </row>
    <row r="42" spans="1:14" ht="15" x14ac:dyDescent="0.25">
      <c r="A42" s="883"/>
      <c r="B42" s="884"/>
      <c r="C42" s="884"/>
      <c r="D42" s="884"/>
      <c r="E42" s="884"/>
      <c r="F42" s="884"/>
      <c r="G42" s="884"/>
      <c r="H42" s="885"/>
      <c r="I42" s="877"/>
      <c r="J42" s="877"/>
      <c r="K42" s="877"/>
      <c r="L42" s="877"/>
      <c r="M42" s="878"/>
      <c r="N42" s="878"/>
    </row>
    <row r="43" spans="1:14" ht="15" x14ac:dyDescent="0.25">
      <c r="A43" s="883"/>
      <c r="B43" s="884"/>
      <c r="C43" s="884"/>
      <c r="D43" s="884"/>
      <c r="E43" s="884"/>
      <c r="F43" s="884"/>
      <c r="G43" s="884"/>
      <c r="H43" s="885"/>
      <c r="I43" s="877"/>
      <c r="J43" s="877"/>
      <c r="K43" s="877"/>
      <c r="L43" s="877"/>
      <c r="M43" s="878"/>
      <c r="N43" s="878"/>
    </row>
    <row r="44" spans="1:14" ht="15" x14ac:dyDescent="0.25">
      <c r="A44" s="59"/>
      <c r="B44" s="59"/>
      <c r="C44" s="59"/>
      <c r="D44" s="59"/>
      <c r="E44" s="59"/>
      <c r="F44" s="59"/>
      <c r="G44" s="59"/>
      <c r="H44" s="59"/>
      <c r="I44" s="59"/>
      <c r="J44" s="59"/>
      <c r="K44" s="59"/>
      <c r="L44" s="59"/>
      <c r="M44" s="59"/>
      <c r="N44" s="59"/>
    </row>
    <row r="45" spans="1:14" ht="15" x14ac:dyDescent="0.25">
      <c r="A45" s="879" t="s">
        <v>287</v>
      </c>
      <c r="B45" s="880"/>
      <c r="C45" s="880"/>
      <c r="D45" s="880"/>
      <c r="E45" s="880"/>
      <c r="F45" s="880"/>
      <c r="G45" s="880"/>
      <c r="H45" s="880"/>
      <c r="I45" s="880"/>
      <c r="J45" s="880"/>
      <c r="K45" s="880"/>
      <c r="L45" s="880"/>
      <c r="M45" s="880"/>
      <c r="N45" s="881"/>
    </row>
    <row r="46" spans="1:14" ht="42.75" x14ac:dyDescent="0.25">
      <c r="A46" s="882" t="s">
        <v>288</v>
      </c>
      <c r="B46" s="882"/>
      <c r="C46" s="411" t="s">
        <v>289</v>
      </c>
      <c r="D46" s="411" t="s">
        <v>290</v>
      </c>
      <c r="E46" s="411" t="s">
        <v>291</v>
      </c>
      <c r="F46" s="411" t="s">
        <v>292</v>
      </c>
      <c r="G46" s="411" t="s">
        <v>293</v>
      </c>
      <c r="H46" s="411" t="s">
        <v>294</v>
      </c>
      <c r="I46" s="411" t="s">
        <v>295</v>
      </c>
      <c r="J46" s="411" t="s">
        <v>296</v>
      </c>
      <c r="K46" s="411" t="s">
        <v>297</v>
      </c>
      <c r="L46" s="411" t="s">
        <v>298</v>
      </c>
      <c r="M46" s="411" t="s">
        <v>299</v>
      </c>
      <c r="N46" s="411" t="s">
        <v>300</v>
      </c>
    </row>
    <row r="47" spans="1:14" x14ac:dyDescent="0.3">
      <c r="A47" s="868">
        <f>IF(A25&gt;0,A25,"")</f>
        <v>1</v>
      </c>
      <c r="B47" s="869"/>
      <c r="C47" s="408"/>
      <c r="D47" s="408"/>
      <c r="E47" s="408"/>
      <c r="F47" s="408"/>
      <c r="G47" s="408"/>
      <c r="H47" s="408"/>
      <c r="I47" s="408"/>
      <c r="J47" s="409"/>
      <c r="K47" s="408"/>
      <c r="L47" s="408"/>
      <c r="M47" s="408"/>
      <c r="N47" s="408"/>
    </row>
    <row r="48" spans="1:14" ht="15" thickBot="1" x14ac:dyDescent="0.35">
      <c r="A48" s="870"/>
      <c r="B48" s="871"/>
      <c r="C48" s="415" t="s">
        <v>277</v>
      </c>
      <c r="D48" s="415" t="s">
        <v>277</v>
      </c>
      <c r="E48" s="415" t="s">
        <v>277</v>
      </c>
      <c r="F48" s="416" t="s">
        <v>277</v>
      </c>
      <c r="G48" s="416" t="s">
        <v>277</v>
      </c>
      <c r="H48" s="416" t="s">
        <v>277</v>
      </c>
      <c r="I48" s="416" t="s">
        <v>277</v>
      </c>
      <c r="J48" s="424" t="s">
        <v>277</v>
      </c>
      <c r="K48" s="417" t="s">
        <v>277</v>
      </c>
      <c r="L48" s="416" t="s">
        <v>277</v>
      </c>
      <c r="M48" s="416" t="s">
        <v>277</v>
      </c>
      <c r="N48" s="415" t="s">
        <v>277</v>
      </c>
    </row>
    <row r="49" spans="1:14" x14ac:dyDescent="0.3">
      <c r="A49" s="868">
        <f>IF(A26&gt;0,A26,"")</f>
        <v>2</v>
      </c>
      <c r="B49" s="869"/>
      <c r="C49" s="408"/>
      <c r="D49" s="408"/>
      <c r="E49" s="408"/>
      <c r="F49" s="408"/>
      <c r="G49" s="408"/>
      <c r="H49" s="408"/>
      <c r="I49" s="408"/>
      <c r="J49" s="409"/>
      <c r="K49" s="408"/>
      <c r="L49" s="408"/>
      <c r="M49" s="408"/>
      <c r="N49" s="408"/>
    </row>
    <row r="50" spans="1:14" ht="15" thickBot="1" x14ac:dyDescent="0.35">
      <c r="A50" s="870"/>
      <c r="B50" s="871"/>
      <c r="C50" s="415"/>
      <c r="D50" s="415"/>
      <c r="E50" s="415"/>
      <c r="F50" s="416"/>
      <c r="G50" s="416" t="s">
        <v>277</v>
      </c>
      <c r="H50" s="416"/>
      <c r="I50" s="416"/>
      <c r="J50" s="416"/>
      <c r="K50" s="417"/>
      <c r="L50" s="416" t="s">
        <v>277</v>
      </c>
      <c r="M50" s="416" t="s">
        <v>277</v>
      </c>
      <c r="N50" s="415"/>
    </row>
    <row r="51" spans="1:14" x14ac:dyDescent="0.3">
      <c r="A51" s="868">
        <f>IF(A27&gt;0,A27,"")</f>
        <v>3</v>
      </c>
      <c r="B51" s="869"/>
      <c r="C51" s="408"/>
      <c r="D51" s="408"/>
      <c r="E51" s="408"/>
      <c r="F51" s="408"/>
      <c r="G51" s="408"/>
      <c r="H51" s="408"/>
      <c r="I51" s="408"/>
      <c r="J51" s="409"/>
      <c r="K51" s="408"/>
      <c r="L51" s="408"/>
      <c r="M51" s="408"/>
      <c r="N51" s="408"/>
    </row>
    <row r="52" spans="1:14" ht="15" thickBot="1" x14ac:dyDescent="0.35">
      <c r="A52" s="870"/>
      <c r="B52" s="871"/>
      <c r="C52" s="415"/>
      <c r="D52" s="415"/>
      <c r="E52" s="415"/>
      <c r="F52" s="416"/>
      <c r="G52" s="416"/>
      <c r="H52" s="416"/>
      <c r="I52" s="416"/>
      <c r="J52" s="416"/>
      <c r="K52" s="417"/>
      <c r="L52" s="417"/>
      <c r="M52" s="417"/>
      <c r="N52" s="415" t="s">
        <v>277</v>
      </c>
    </row>
    <row r="53" spans="1:14" x14ac:dyDescent="0.3">
      <c r="A53" s="868">
        <v>4</v>
      </c>
      <c r="B53" s="869"/>
      <c r="C53" s="412"/>
      <c r="D53" s="412"/>
      <c r="E53" s="412"/>
      <c r="F53" s="413"/>
      <c r="G53" s="413"/>
      <c r="H53" s="413"/>
      <c r="I53" s="413"/>
      <c r="J53" s="413"/>
      <c r="K53" s="413"/>
      <c r="L53" s="413"/>
      <c r="M53" s="413"/>
      <c r="N53" s="412"/>
    </row>
    <row r="54" spans="1:14" ht="15" thickBot="1" x14ac:dyDescent="0.35">
      <c r="A54" s="870"/>
      <c r="B54" s="871"/>
      <c r="C54" s="415"/>
      <c r="D54" s="415"/>
      <c r="E54" s="415"/>
      <c r="F54" s="416"/>
      <c r="G54" s="416"/>
      <c r="H54" s="416"/>
      <c r="I54" s="416"/>
      <c r="J54" s="416"/>
      <c r="K54" s="416"/>
      <c r="L54" s="415"/>
      <c r="M54" s="415"/>
      <c r="N54" s="418"/>
    </row>
    <row r="55" spans="1:14" ht="15" thickBot="1" x14ac:dyDescent="0.35">
      <c r="A55" s="868">
        <v>5</v>
      </c>
      <c r="B55" s="869"/>
      <c r="C55" s="412"/>
      <c r="D55" s="412"/>
      <c r="E55" s="412"/>
      <c r="F55" s="413"/>
      <c r="G55" s="413"/>
      <c r="H55" s="413"/>
      <c r="I55" s="413"/>
      <c r="J55" s="413"/>
      <c r="K55" s="413"/>
      <c r="L55" s="412"/>
      <c r="M55" s="412"/>
      <c r="N55" s="418"/>
    </row>
    <row r="56" spans="1:14" ht="15" thickBot="1" x14ac:dyDescent="0.35">
      <c r="A56" s="870"/>
      <c r="B56" s="871"/>
      <c r="C56" s="415"/>
      <c r="D56" s="415"/>
      <c r="E56" s="415"/>
      <c r="F56" s="416"/>
      <c r="G56" s="416"/>
      <c r="H56" s="416"/>
      <c r="I56" s="416"/>
      <c r="J56" s="416"/>
      <c r="K56" s="416"/>
      <c r="L56" s="415"/>
      <c r="M56" s="415"/>
      <c r="N56" s="418"/>
    </row>
    <row r="57" spans="1:14" x14ac:dyDescent="0.3">
      <c r="A57" s="868">
        <v>6</v>
      </c>
      <c r="B57" s="869"/>
      <c r="C57" s="412"/>
      <c r="D57" s="412"/>
      <c r="E57" s="412"/>
      <c r="F57" s="413"/>
      <c r="G57" s="413"/>
      <c r="H57" s="413"/>
      <c r="I57" s="413"/>
      <c r="J57" s="413"/>
      <c r="K57" s="413"/>
      <c r="L57" s="412"/>
      <c r="M57" s="412"/>
      <c r="N57" s="412"/>
    </row>
    <row r="58" spans="1:14" ht="15" thickBot="1" x14ac:dyDescent="0.35">
      <c r="A58" s="870"/>
      <c r="B58" s="871"/>
      <c r="C58" s="415"/>
      <c r="D58" s="415"/>
      <c r="E58" s="415"/>
      <c r="F58" s="416"/>
      <c r="G58" s="416"/>
      <c r="H58" s="416"/>
      <c r="I58" s="416"/>
      <c r="J58" s="416"/>
      <c r="K58" s="416"/>
      <c r="L58" s="415"/>
      <c r="M58" s="415"/>
      <c r="N58" s="415"/>
    </row>
    <row r="59" spans="1:14" x14ac:dyDescent="0.3">
      <c r="A59" s="868">
        <v>7</v>
      </c>
      <c r="B59" s="869"/>
      <c r="C59" s="412"/>
      <c r="D59" s="412"/>
      <c r="E59" s="412"/>
      <c r="F59" s="413"/>
      <c r="G59" s="413"/>
      <c r="H59" s="413"/>
      <c r="I59" s="413"/>
      <c r="J59" s="413"/>
      <c r="K59" s="413"/>
      <c r="L59" s="412"/>
      <c r="M59" s="412"/>
      <c r="N59" s="412"/>
    </row>
    <row r="60" spans="1:14" ht="15" thickBot="1" x14ac:dyDescent="0.35">
      <c r="A60" s="870"/>
      <c r="B60" s="871"/>
      <c r="C60" s="415"/>
      <c r="D60" s="415"/>
      <c r="E60" s="415"/>
      <c r="F60" s="416"/>
      <c r="G60" s="416"/>
      <c r="H60" s="416"/>
      <c r="I60" s="416"/>
      <c r="J60" s="416"/>
      <c r="K60" s="416"/>
      <c r="L60" s="415"/>
      <c r="M60" s="415"/>
      <c r="N60" s="415"/>
    </row>
    <row r="61" spans="1:14" x14ac:dyDescent="0.3">
      <c r="A61" s="868">
        <v>8</v>
      </c>
      <c r="B61" s="869"/>
      <c r="C61" s="412"/>
      <c r="D61" s="412"/>
      <c r="E61" s="412"/>
      <c r="F61" s="413"/>
      <c r="G61" s="413"/>
      <c r="H61" s="413"/>
      <c r="I61" s="413"/>
      <c r="J61" s="413"/>
      <c r="K61" s="413"/>
      <c r="L61" s="412"/>
      <c r="M61" s="412"/>
      <c r="N61" s="419"/>
    </row>
    <row r="62" spans="1:14" ht="15" thickBot="1" x14ac:dyDescent="0.35">
      <c r="A62" s="870"/>
      <c r="B62" s="871"/>
      <c r="C62" s="415"/>
      <c r="D62" s="415"/>
      <c r="E62" s="415"/>
      <c r="F62" s="416"/>
      <c r="G62" s="416"/>
      <c r="H62" s="416"/>
      <c r="I62" s="416"/>
      <c r="J62" s="416"/>
      <c r="K62" s="416"/>
      <c r="L62" s="415"/>
      <c r="M62" s="415"/>
      <c r="N62" s="415"/>
    </row>
    <row r="63" spans="1:14" x14ac:dyDescent="0.3">
      <c r="A63" s="868">
        <v>9</v>
      </c>
      <c r="B63" s="869"/>
      <c r="C63" s="412"/>
      <c r="D63" s="412"/>
      <c r="E63" s="412"/>
      <c r="F63" s="413"/>
      <c r="G63" s="413"/>
      <c r="H63" s="413"/>
      <c r="I63" s="413"/>
      <c r="J63" s="413"/>
      <c r="K63" s="413"/>
      <c r="L63" s="412"/>
      <c r="M63" s="412"/>
      <c r="N63" s="412"/>
    </row>
    <row r="64" spans="1:14" ht="15" thickBot="1" x14ac:dyDescent="0.35">
      <c r="A64" s="870"/>
      <c r="B64" s="871"/>
      <c r="C64" s="415"/>
      <c r="D64" s="415"/>
      <c r="E64" s="415"/>
      <c r="F64" s="416"/>
      <c r="G64" s="416"/>
      <c r="H64" s="416"/>
      <c r="I64" s="416"/>
      <c r="J64" s="416"/>
      <c r="K64" s="416"/>
      <c r="L64" s="415"/>
      <c r="M64" s="415"/>
      <c r="N64" s="415"/>
    </row>
    <row r="65" spans="1:14" x14ac:dyDescent="0.3">
      <c r="A65" s="868">
        <v>10</v>
      </c>
      <c r="B65" s="869"/>
      <c r="C65" s="412"/>
      <c r="D65" s="412"/>
      <c r="E65" s="412"/>
      <c r="F65" s="413"/>
      <c r="G65" s="413"/>
      <c r="H65" s="413"/>
      <c r="I65" s="413"/>
      <c r="J65" s="413"/>
      <c r="K65" s="413"/>
      <c r="L65" s="412"/>
      <c r="M65" s="412"/>
      <c r="N65" s="412"/>
    </row>
    <row r="66" spans="1:14" ht="15" thickBot="1" x14ac:dyDescent="0.35">
      <c r="A66" s="870"/>
      <c r="B66" s="871"/>
      <c r="C66" s="415"/>
      <c r="D66" s="415"/>
      <c r="E66" s="415"/>
      <c r="F66" s="415"/>
      <c r="G66" s="415"/>
      <c r="H66" s="415"/>
      <c r="I66" s="415"/>
      <c r="J66" s="416"/>
      <c r="K66" s="416"/>
      <c r="L66" s="415"/>
      <c r="M66" s="415"/>
      <c r="N66" s="415"/>
    </row>
    <row r="67" spans="1:14" ht="15" x14ac:dyDescent="0.25">
      <c r="A67" s="78"/>
      <c r="B67" s="78"/>
      <c r="C67" s="78"/>
      <c r="D67" s="78"/>
      <c r="E67" s="78"/>
      <c r="F67" s="78"/>
      <c r="G67" s="78"/>
      <c r="H67" s="78"/>
      <c r="I67" s="78"/>
      <c r="J67" s="78"/>
      <c r="K67" s="78"/>
      <c r="L67" s="78"/>
      <c r="M67" s="78"/>
      <c r="N67" s="78"/>
    </row>
    <row r="68" spans="1:14" ht="15" x14ac:dyDescent="0.25">
      <c r="A68" s="864" t="s">
        <v>301</v>
      </c>
      <c r="B68" s="865"/>
      <c r="C68" s="865"/>
      <c r="D68" s="865"/>
      <c r="E68" s="865"/>
      <c r="F68" s="865"/>
      <c r="G68" s="865"/>
      <c r="H68" s="865"/>
      <c r="I68" s="865"/>
      <c r="J68" s="865"/>
      <c r="K68" s="865"/>
      <c r="L68" s="865"/>
      <c r="M68" s="865"/>
      <c r="N68" s="866"/>
    </row>
    <row r="69" spans="1:14" ht="15" x14ac:dyDescent="0.25">
      <c r="A69" s="79" t="s">
        <v>302</v>
      </c>
      <c r="B69" s="872" t="s">
        <v>303</v>
      </c>
      <c r="C69" s="873"/>
      <c r="D69" s="873"/>
      <c r="E69" s="873"/>
      <c r="F69" s="874"/>
      <c r="G69" s="875"/>
      <c r="H69" s="875"/>
      <c r="I69" s="875"/>
      <c r="J69" s="875"/>
      <c r="K69" s="875" t="s">
        <v>304</v>
      </c>
      <c r="L69" s="875"/>
      <c r="M69" s="876"/>
      <c r="N69" s="876"/>
    </row>
    <row r="70" spans="1:14" ht="15" x14ac:dyDescent="0.25">
      <c r="A70" s="90" t="s">
        <v>414</v>
      </c>
      <c r="B70" s="867" t="s">
        <v>466</v>
      </c>
      <c r="C70" s="856"/>
      <c r="D70" s="856"/>
      <c r="E70" s="856"/>
      <c r="F70" s="857"/>
      <c r="G70" s="858"/>
      <c r="H70" s="859"/>
      <c r="I70" s="860"/>
      <c r="J70" s="860"/>
      <c r="K70" s="1173" t="s">
        <v>325</v>
      </c>
      <c r="L70" s="860"/>
      <c r="M70" s="861"/>
      <c r="N70" s="861"/>
    </row>
    <row r="71" spans="1:14" ht="15" x14ac:dyDescent="0.25">
      <c r="A71" s="90" t="s">
        <v>418</v>
      </c>
      <c r="B71" s="867" t="s">
        <v>467</v>
      </c>
      <c r="C71" s="856"/>
      <c r="D71" s="856"/>
      <c r="E71" s="856"/>
      <c r="F71" s="857"/>
      <c r="G71" s="858"/>
      <c r="H71" s="859"/>
      <c r="I71" s="860"/>
      <c r="J71" s="860"/>
      <c r="K71" s="860">
        <v>80</v>
      </c>
      <c r="L71" s="860"/>
      <c r="M71" s="861"/>
      <c r="N71" s="861"/>
    </row>
    <row r="72" spans="1:14" x14ac:dyDescent="0.3">
      <c r="A72" s="90"/>
      <c r="B72" s="867"/>
      <c r="C72" s="856"/>
      <c r="D72" s="856"/>
      <c r="E72" s="856"/>
      <c r="F72" s="857"/>
      <c r="G72" s="858"/>
      <c r="H72" s="859"/>
      <c r="I72" s="860"/>
      <c r="J72" s="860"/>
      <c r="K72" s="860"/>
      <c r="L72" s="860"/>
      <c r="M72" s="861"/>
      <c r="N72" s="861"/>
    </row>
    <row r="73" spans="1:14" x14ac:dyDescent="0.3">
      <c r="A73" s="80"/>
      <c r="B73" s="855"/>
      <c r="C73" s="856"/>
      <c r="D73" s="856"/>
      <c r="E73" s="856"/>
      <c r="F73" s="857"/>
      <c r="G73" s="858"/>
      <c r="H73" s="859"/>
      <c r="I73" s="860"/>
      <c r="J73" s="860"/>
      <c r="K73" s="860"/>
      <c r="L73" s="860"/>
      <c r="M73" s="861"/>
      <c r="N73" s="861"/>
    </row>
    <row r="74" spans="1:14" x14ac:dyDescent="0.3">
      <c r="A74" s="81">
        <f>COUNTA(B70:F73)</f>
        <v>2</v>
      </c>
      <c r="B74" s="862" t="s">
        <v>305</v>
      </c>
      <c r="C74" s="862"/>
      <c r="D74" s="862"/>
      <c r="E74" s="862"/>
      <c r="F74" s="862"/>
      <c r="G74" s="862"/>
      <c r="H74" s="862"/>
      <c r="I74" s="862"/>
      <c r="J74" s="862"/>
      <c r="K74" s="862"/>
      <c r="L74" s="863"/>
      <c r="M74" s="844"/>
      <c r="N74" s="844"/>
    </row>
    <row r="75" spans="1:14" x14ac:dyDescent="0.3">
      <c r="A75" s="78"/>
      <c r="B75" s="78"/>
      <c r="C75" s="78"/>
      <c r="D75" s="78"/>
      <c r="E75" s="78"/>
      <c r="F75" s="78"/>
      <c r="G75" s="78"/>
      <c r="H75" s="78"/>
      <c r="I75" s="78"/>
      <c r="J75" s="78"/>
      <c r="K75" s="78"/>
      <c r="L75" s="78"/>
      <c r="M75" s="78"/>
      <c r="N75" s="78"/>
    </row>
    <row r="76" spans="1:14" x14ac:dyDescent="0.3">
      <c r="A76" s="864" t="s">
        <v>306</v>
      </c>
      <c r="B76" s="865"/>
      <c r="C76" s="865"/>
      <c r="D76" s="865"/>
      <c r="E76" s="865"/>
      <c r="F76" s="865"/>
      <c r="G76" s="865"/>
      <c r="H76" s="865"/>
      <c r="I76" s="865"/>
      <c r="J76" s="865"/>
      <c r="K76" s="865"/>
      <c r="L76" s="865"/>
      <c r="M76" s="865"/>
      <c r="N76" s="866"/>
    </row>
    <row r="77" spans="1:14" x14ac:dyDescent="0.3">
      <c r="A77" s="838" t="s">
        <v>307</v>
      </c>
      <c r="B77" s="839"/>
      <c r="C77" s="839"/>
      <c r="D77" s="840"/>
      <c r="E77" s="838" t="s">
        <v>115</v>
      </c>
      <c r="F77" s="839"/>
      <c r="G77" s="839"/>
      <c r="H77" s="839"/>
      <c r="I77" s="839"/>
      <c r="J77" s="839"/>
      <c r="K77" s="839"/>
      <c r="L77" s="839"/>
      <c r="M77" s="841" t="s">
        <v>308</v>
      </c>
      <c r="N77" s="842"/>
    </row>
    <row r="78" spans="1:14" x14ac:dyDescent="0.3">
      <c r="A78" s="1172"/>
      <c r="B78" s="846"/>
      <c r="C78" s="846"/>
      <c r="D78" s="847"/>
      <c r="E78" s="845"/>
      <c r="F78" s="846"/>
      <c r="G78" s="846"/>
      <c r="H78" s="846"/>
      <c r="I78" s="846"/>
      <c r="J78" s="846"/>
      <c r="K78" s="846"/>
      <c r="L78" s="846"/>
      <c r="M78" s="851"/>
      <c r="N78" s="852"/>
    </row>
    <row r="79" spans="1:14" x14ac:dyDescent="0.3">
      <c r="A79" s="848"/>
      <c r="B79" s="849"/>
      <c r="C79" s="849"/>
      <c r="D79" s="850"/>
      <c r="E79" s="848"/>
      <c r="F79" s="849"/>
      <c r="G79" s="849"/>
      <c r="H79" s="849"/>
      <c r="I79" s="849"/>
      <c r="J79" s="849"/>
      <c r="K79" s="849"/>
      <c r="L79" s="849"/>
      <c r="M79" s="853"/>
      <c r="N79" s="854"/>
    </row>
    <row r="80" spans="1:14" x14ac:dyDescent="0.3">
      <c r="A80" s="845"/>
      <c r="B80" s="846"/>
      <c r="C80" s="846"/>
      <c r="D80" s="847"/>
      <c r="E80" s="845"/>
      <c r="F80" s="846"/>
      <c r="G80" s="846"/>
      <c r="H80" s="846"/>
      <c r="I80" s="846"/>
      <c r="J80" s="846"/>
      <c r="K80" s="846"/>
      <c r="L80" s="846"/>
      <c r="M80" s="851"/>
      <c r="N80" s="852"/>
    </row>
    <row r="81" spans="1:14" x14ac:dyDescent="0.3">
      <c r="A81" s="848"/>
      <c r="B81" s="849"/>
      <c r="C81" s="849"/>
      <c r="D81" s="850"/>
      <c r="E81" s="848"/>
      <c r="F81" s="849"/>
      <c r="G81" s="849"/>
      <c r="H81" s="849"/>
      <c r="I81" s="849"/>
      <c r="J81" s="849"/>
      <c r="K81" s="849"/>
      <c r="L81" s="849"/>
      <c r="M81" s="853"/>
      <c r="N81" s="854"/>
    </row>
    <row r="82" spans="1:14" x14ac:dyDescent="0.3">
      <c r="A82" s="845"/>
      <c r="B82" s="846"/>
      <c r="C82" s="846"/>
      <c r="D82" s="847"/>
      <c r="E82" s="845"/>
      <c r="F82" s="846"/>
      <c r="G82" s="846"/>
      <c r="H82" s="846"/>
      <c r="I82" s="846"/>
      <c r="J82" s="846"/>
      <c r="K82" s="846"/>
      <c r="L82" s="846"/>
      <c r="M82" s="851"/>
      <c r="N82" s="852"/>
    </row>
    <row r="83" spans="1:14" x14ac:dyDescent="0.3">
      <c r="A83" s="848"/>
      <c r="B83" s="849"/>
      <c r="C83" s="849"/>
      <c r="D83" s="850"/>
      <c r="E83" s="848"/>
      <c r="F83" s="849"/>
      <c r="G83" s="849"/>
      <c r="H83" s="849"/>
      <c r="I83" s="849"/>
      <c r="J83" s="849"/>
      <c r="K83" s="849"/>
      <c r="L83" s="849"/>
      <c r="M83" s="853"/>
      <c r="N83" s="854"/>
    </row>
    <row r="84" spans="1:14" x14ac:dyDescent="0.3">
      <c r="A84" s="841" t="s">
        <v>309</v>
      </c>
      <c r="B84" s="843"/>
      <c r="C84" s="843"/>
      <c r="D84" s="843"/>
      <c r="E84" s="843"/>
      <c r="F84" s="843"/>
      <c r="G84" s="843"/>
      <c r="H84" s="843"/>
      <c r="I84" s="843"/>
      <c r="J84" s="843"/>
      <c r="K84" s="843"/>
      <c r="L84" s="842"/>
      <c r="M84" s="844"/>
      <c r="N84" s="844"/>
    </row>
    <row r="85" spans="1:14" x14ac:dyDescent="0.3">
      <c r="A85" s="59"/>
      <c r="B85" s="59"/>
      <c r="C85" s="59"/>
      <c r="D85" s="59"/>
      <c r="E85" s="59"/>
      <c r="F85" s="59"/>
      <c r="G85" s="59"/>
      <c r="H85" s="59"/>
      <c r="I85" s="59"/>
      <c r="J85" s="59"/>
      <c r="K85" s="59"/>
      <c r="L85" s="59"/>
      <c r="M85" s="59"/>
      <c r="N85" s="59"/>
    </row>
  </sheetData>
  <mergeCells count="14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B29:G29"/>
    <mergeCell ref="I29:N29"/>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8:H38"/>
    <mergeCell ref="I38:J38"/>
    <mergeCell ref="K38:L38"/>
    <mergeCell ref="M38:N38"/>
    <mergeCell ref="A37:H37"/>
    <mergeCell ref="I37:J37"/>
    <mergeCell ref="K37:L37"/>
    <mergeCell ref="M37:N37"/>
    <mergeCell ref="A40:H40"/>
    <mergeCell ref="I40:J40"/>
    <mergeCell ref="K40:L40"/>
    <mergeCell ref="M40:N40"/>
    <mergeCell ref="A39:H39"/>
    <mergeCell ref="I39:J39"/>
    <mergeCell ref="K39:L39"/>
    <mergeCell ref="M39:N39"/>
    <mergeCell ref="A42:H42"/>
    <mergeCell ref="I42:J42"/>
    <mergeCell ref="K42:L42"/>
    <mergeCell ref="M42:N42"/>
    <mergeCell ref="A41:H41"/>
    <mergeCell ref="I41:J41"/>
    <mergeCell ref="K41:L41"/>
    <mergeCell ref="M41:N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L74"/>
    <mergeCell ref="M74:N74"/>
    <mergeCell ref="A84:L84"/>
    <mergeCell ref="M84:N84"/>
    <mergeCell ref="A80:D81"/>
    <mergeCell ref="E80:L81"/>
    <mergeCell ref="M80:N81"/>
    <mergeCell ref="A82:D83"/>
    <mergeCell ref="E82:L83"/>
    <mergeCell ref="M82:N83"/>
    <mergeCell ref="A76:N76"/>
    <mergeCell ref="A77:D77"/>
    <mergeCell ref="E77:L77"/>
    <mergeCell ref="M77:N77"/>
    <mergeCell ref="A78:D79"/>
    <mergeCell ref="E78:L79"/>
    <mergeCell ref="M78:N79"/>
  </mergeCells>
  <conditionalFormatting sqref="C53:N53 C61:N61 C55:M55 C59:N59 C57:N57 C63:N63 C65:N65 C47:N47 C49:N49 C51:N51">
    <cfRule type="cellIs" dxfId="3" priority="1" stopIfTrue="1" operator="equal">
      <formula>"x"</formula>
    </cfRule>
  </conditionalFormatting>
  <conditionalFormatting sqref="C50:N50 C52:N52 C54:N54 C62:N62 C56:M56 C60:N60 N55:N56 C58:N58 C64:N64 C66:N66 C48:N4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topLeftCell="A39" zoomScale="130" zoomScaleNormal="130" workbookViewId="0">
      <selection activeCell="U14" sqref="U14"/>
    </sheetView>
  </sheetViews>
  <sheetFormatPr defaultColWidth="9.109375" defaultRowHeight="13.2" x14ac:dyDescent="0.3"/>
  <cols>
    <col min="1" max="1" width="9.44140625" style="59" customWidth="1"/>
    <col min="2" max="2" width="11.33203125" style="59" customWidth="1"/>
    <col min="3" max="3" width="6.33203125" style="59" customWidth="1"/>
    <col min="4" max="7" width="6.5546875" style="59" customWidth="1"/>
    <col min="8" max="8" width="5.44140625" style="59" customWidth="1"/>
    <col min="9" max="9" width="6.5546875" style="59" customWidth="1"/>
    <col min="10" max="10" width="6.88671875" style="59" customWidth="1"/>
    <col min="11" max="11" width="6.5546875" style="59" customWidth="1"/>
    <col min="12" max="12" width="7" style="59" customWidth="1"/>
    <col min="13" max="13" width="6.5546875" style="59" customWidth="1"/>
    <col min="14" max="14" width="5.5546875" style="59" customWidth="1"/>
    <col min="15" max="15" width="7.5546875" style="59" customWidth="1"/>
    <col min="16" max="16" width="3.5546875" style="59" customWidth="1"/>
    <col min="17" max="17" width="6.6640625" style="59" customWidth="1"/>
    <col min="18" max="18" width="5.33203125" style="59" customWidth="1"/>
    <col min="19" max="244" width="9.109375" style="59"/>
    <col min="245" max="245" width="14.109375" style="59" bestFit="1" customWidth="1"/>
    <col min="246" max="16384" width="9.109375" style="59"/>
  </cols>
  <sheetData>
    <row r="1" spans="1:23" ht="18" customHeight="1" thickBot="1" x14ac:dyDescent="0.35">
      <c r="A1" s="923" t="s">
        <v>453</v>
      </c>
      <c r="B1" s="923"/>
      <c r="C1" s="923"/>
      <c r="D1" s="923"/>
      <c r="E1" s="923"/>
      <c r="F1" s="923"/>
      <c r="G1" s="923"/>
      <c r="H1" s="923"/>
      <c r="I1" s="923"/>
      <c r="J1" s="923"/>
      <c r="K1" s="923"/>
      <c r="L1" s="923"/>
      <c r="M1" s="923"/>
      <c r="N1" s="923"/>
    </row>
    <row r="2" spans="1:23" ht="26.25" customHeight="1" x14ac:dyDescent="0.3">
      <c r="A2" s="60"/>
      <c r="B2" s="60"/>
      <c r="C2" s="60"/>
      <c r="D2" s="60"/>
      <c r="E2" s="60"/>
      <c r="F2" s="60"/>
      <c r="G2" s="60"/>
      <c r="H2" s="60"/>
      <c r="I2" s="60"/>
      <c r="J2" s="60"/>
      <c r="K2" s="60"/>
      <c r="L2" s="60"/>
      <c r="M2" s="60"/>
      <c r="N2" s="60"/>
      <c r="O2" s="61"/>
      <c r="P2" s="61"/>
      <c r="Q2" s="61"/>
      <c r="R2" s="61"/>
      <c r="S2" s="61"/>
      <c r="T2" s="61"/>
      <c r="U2" s="61"/>
      <c r="V2" s="61"/>
      <c r="W2" s="61"/>
    </row>
    <row r="3" spans="1:23" s="61" customFormat="1" ht="37.5" customHeight="1" x14ac:dyDescent="0.25">
      <c r="A3" s="924" t="s">
        <v>350</v>
      </c>
      <c r="B3" s="925"/>
      <c r="C3" s="925"/>
      <c r="D3" s="926"/>
      <c r="E3" s="927"/>
      <c r="F3" s="928"/>
      <c r="G3" s="928"/>
      <c r="H3" s="929"/>
      <c r="I3" s="1186" t="s">
        <v>354</v>
      </c>
      <c r="J3" s="1187"/>
      <c r="K3" s="1187"/>
      <c r="L3" s="1187"/>
      <c r="M3" s="1187"/>
      <c r="N3" s="1187"/>
    </row>
    <row r="4" spans="1:23" s="61" customFormat="1" ht="12.75" customHeight="1" x14ac:dyDescent="0.3">
      <c r="A4" s="939" t="s">
        <v>351</v>
      </c>
      <c r="B4" s="940"/>
      <c r="C4" s="940"/>
      <c r="D4" s="941"/>
      <c r="E4" s="945"/>
      <c r="F4" s="946"/>
      <c r="G4" s="946"/>
      <c r="H4" s="946"/>
      <c r="I4" s="947" t="s">
        <v>355</v>
      </c>
      <c r="J4" s="948"/>
      <c r="K4" s="948"/>
      <c r="L4" s="949"/>
      <c r="M4" s="949"/>
      <c r="N4" s="950"/>
    </row>
    <row r="5" spans="1:23" s="61" customFormat="1" ht="21.75" customHeight="1" x14ac:dyDescent="0.3">
      <c r="A5" s="942"/>
      <c r="B5" s="943"/>
      <c r="C5" s="943"/>
      <c r="D5" s="944"/>
      <c r="E5" s="946"/>
      <c r="F5" s="946"/>
      <c r="G5" s="946"/>
      <c r="H5" s="946"/>
      <c r="I5" s="951"/>
      <c r="J5" s="952"/>
      <c r="K5" s="952"/>
      <c r="L5" s="952"/>
      <c r="M5" s="952"/>
      <c r="N5" s="953"/>
    </row>
    <row r="6" spans="1:23" s="61" customFormat="1" ht="21.75" customHeight="1" x14ac:dyDescent="0.3">
      <c r="A6" s="954" t="s">
        <v>274</v>
      </c>
      <c r="B6" s="955"/>
      <c r="C6" s="955"/>
      <c r="D6" s="956"/>
      <c r="E6" s="960"/>
      <c r="F6" s="960"/>
      <c r="G6" s="960"/>
      <c r="H6" s="961"/>
      <c r="I6" s="964" t="s">
        <v>275</v>
      </c>
      <c r="J6" s="964"/>
      <c r="K6" s="964"/>
      <c r="L6" s="964"/>
      <c r="M6" s="964"/>
      <c r="N6" s="964"/>
    </row>
    <row r="7" spans="1:23" s="61" customFormat="1" ht="27" customHeight="1" x14ac:dyDescent="0.3">
      <c r="A7" s="957"/>
      <c r="B7" s="958"/>
      <c r="C7" s="958"/>
      <c r="D7" s="959"/>
      <c r="E7" s="962"/>
      <c r="F7" s="962"/>
      <c r="G7" s="962"/>
      <c r="H7" s="963"/>
      <c r="I7" s="965">
        <v>2020</v>
      </c>
      <c r="J7" s="966"/>
      <c r="K7" s="967">
        <v>2021</v>
      </c>
      <c r="L7" s="967"/>
      <c r="M7" s="967">
        <v>2022</v>
      </c>
      <c r="N7" s="967"/>
    </row>
    <row r="8" spans="1:23" s="61" customFormat="1" ht="31.5" customHeight="1" x14ac:dyDescent="0.3">
      <c r="A8" s="931" t="s">
        <v>276</v>
      </c>
      <c r="B8" s="932"/>
      <c r="C8" s="932"/>
      <c r="D8" s="933"/>
      <c r="E8" s="934"/>
      <c r="F8" s="934"/>
      <c r="G8" s="934"/>
      <c r="H8" s="935"/>
      <c r="I8" s="936"/>
      <c r="J8" s="937"/>
      <c r="K8" s="938"/>
      <c r="L8" s="938"/>
      <c r="M8" s="938"/>
      <c r="N8" s="938"/>
    </row>
    <row r="9" spans="1:23" ht="45.75" customHeight="1" x14ac:dyDescent="0.25">
      <c r="A9" s="987" t="s">
        <v>278</v>
      </c>
      <c r="B9" s="988"/>
      <c r="C9" s="1188"/>
      <c r="D9" s="990"/>
      <c r="E9" s="990"/>
      <c r="F9" s="990"/>
      <c r="G9" s="990"/>
      <c r="H9" s="990"/>
      <c r="I9" s="990"/>
      <c r="J9" s="990"/>
      <c r="K9" s="990"/>
      <c r="L9" s="990"/>
      <c r="M9" s="990"/>
      <c r="N9" s="991"/>
      <c r="R9" s="62"/>
    </row>
    <row r="10" spans="1:23" ht="38.25" hidden="1" customHeight="1" x14ac:dyDescent="0.3">
      <c r="A10" s="987"/>
      <c r="B10" s="988"/>
      <c r="C10" s="989"/>
      <c r="D10" s="1013"/>
      <c r="E10" s="1013"/>
      <c r="F10" s="1013"/>
      <c r="G10" s="1013"/>
      <c r="H10" s="1013"/>
      <c r="I10" s="1013"/>
      <c r="J10" s="1013"/>
      <c r="K10" s="1013"/>
      <c r="L10" s="1013"/>
      <c r="M10" s="1013"/>
      <c r="N10" s="1014"/>
      <c r="R10" s="62"/>
    </row>
    <row r="11" spans="1:23" ht="19.5" customHeight="1" x14ac:dyDescent="0.3">
      <c r="A11" s="968" t="s">
        <v>279</v>
      </c>
      <c r="B11" s="969"/>
      <c r="C11" s="1189"/>
      <c r="D11" s="975"/>
      <c r="E11" s="975"/>
      <c r="F11" s="975"/>
      <c r="G11" s="975"/>
      <c r="H11" s="975"/>
      <c r="I11" s="975"/>
      <c r="J11" s="975"/>
      <c r="K11" s="975"/>
      <c r="L11" s="975"/>
      <c r="M11" s="975"/>
      <c r="N11" s="976"/>
    </row>
    <row r="12" spans="1:23" ht="19.5" customHeight="1" x14ac:dyDescent="0.3">
      <c r="A12" s="970"/>
      <c r="B12" s="971"/>
      <c r="C12" s="977"/>
      <c r="D12" s="978"/>
      <c r="E12" s="978"/>
      <c r="F12" s="978"/>
      <c r="G12" s="978"/>
      <c r="H12" s="978"/>
      <c r="I12" s="978"/>
      <c r="J12" s="978"/>
      <c r="K12" s="978"/>
      <c r="L12" s="978"/>
      <c r="M12" s="978"/>
      <c r="N12" s="979"/>
    </row>
    <row r="13" spans="1:23" ht="22.5" customHeight="1" x14ac:dyDescent="0.3">
      <c r="A13" s="970"/>
      <c r="B13" s="971"/>
      <c r="C13" s="977"/>
      <c r="D13" s="978"/>
      <c r="E13" s="978"/>
      <c r="F13" s="978"/>
      <c r="G13" s="978"/>
      <c r="H13" s="978"/>
      <c r="I13" s="978"/>
      <c r="J13" s="978"/>
      <c r="K13" s="978"/>
      <c r="L13" s="978"/>
      <c r="M13" s="978"/>
      <c r="N13" s="979"/>
    </row>
    <row r="14" spans="1:23" ht="21" customHeight="1" x14ac:dyDescent="0.3">
      <c r="A14" s="970"/>
      <c r="B14" s="971"/>
      <c r="C14" s="977"/>
      <c r="D14" s="978"/>
      <c r="E14" s="978"/>
      <c r="F14" s="978"/>
      <c r="G14" s="978"/>
      <c r="H14" s="978"/>
      <c r="I14" s="978"/>
      <c r="J14" s="978"/>
      <c r="K14" s="978"/>
      <c r="L14" s="978"/>
      <c r="M14" s="978"/>
      <c r="N14" s="979"/>
    </row>
    <row r="15" spans="1:23" ht="18.75" hidden="1" customHeight="1" x14ac:dyDescent="0.3">
      <c r="A15" s="970"/>
      <c r="B15" s="971"/>
      <c r="C15" s="977"/>
      <c r="D15" s="978"/>
      <c r="E15" s="978"/>
      <c r="F15" s="978"/>
      <c r="G15" s="978"/>
      <c r="H15" s="978"/>
      <c r="I15" s="978"/>
      <c r="J15" s="978"/>
      <c r="K15" s="978"/>
      <c r="L15" s="978"/>
      <c r="M15" s="978"/>
      <c r="N15" s="979"/>
    </row>
    <row r="16" spans="1:23" ht="16.5" hidden="1" customHeight="1" x14ac:dyDescent="0.3">
      <c r="A16" s="970"/>
      <c r="B16" s="971"/>
      <c r="C16" s="977"/>
      <c r="D16" s="978"/>
      <c r="E16" s="978"/>
      <c r="F16" s="978"/>
      <c r="G16" s="978"/>
      <c r="H16" s="978"/>
      <c r="I16" s="978"/>
      <c r="J16" s="978"/>
      <c r="K16" s="978"/>
      <c r="L16" s="978"/>
      <c r="M16" s="978"/>
      <c r="N16" s="979"/>
    </row>
    <row r="17" spans="1:166" ht="23.25" hidden="1" customHeight="1" x14ac:dyDescent="0.3">
      <c r="A17" s="970"/>
      <c r="B17" s="971"/>
      <c r="C17" s="977"/>
      <c r="D17" s="978"/>
      <c r="E17" s="978"/>
      <c r="F17" s="978"/>
      <c r="G17" s="978"/>
      <c r="H17" s="978"/>
      <c r="I17" s="978"/>
      <c r="J17" s="978"/>
      <c r="K17" s="978"/>
      <c r="L17" s="978"/>
      <c r="M17" s="978"/>
      <c r="N17" s="979"/>
    </row>
    <row r="18" spans="1:166" ht="20.25" hidden="1" customHeight="1" x14ac:dyDescent="0.3">
      <c r="A18" s="970"/>
      <c r="B18" s="971"/>
      <c r="C18" s="977"/>
      <c r="D18" s="978"/>
      <c r="E18" s="978"/>
      <c r="F18" s="978"/>
      <c r="G18" s="978"/>
      <c r="H18" s="978"/>
      <c r="I18" s="978"/>
      <c r="J18" s="978"/>
      <c r="K18" s="978"/>
      <c r="L18" s="978"/>
      <c r="M18" s="978"/>
      <c r="N18" s="979"/>
    </row>
    <row r="19" spans="1:166" ht="13.5" hidden="1" customHeight="1" x14ac:dyDescent="0.3">
      <c r="A19" s="970"/>
      <c r="B19" s="971"/>
      <c r="C19" s="977"/>
      <c r="D19" s="978"/>
      <c r="E19" s="978"/>
      <c r="F19" s="978"/>
      <c r="G19" s="978"/>
      <c r="H19" s="978"/>
      <c r="I19" s="978"/>
      <c r="J19" s="978"/>
      <c r="K19" s="978"/>
      <c r="L19" s="978"/>
      <c r="M19" s="978"/>
      <c r="N19" s="979"/>
    </row>
    <row r="20" spans="1:166" ht="13.5" hidden="1" customHeight="1" x14ac:dyDescent="0.3">
      <c r="A20" s="970"/>
      <c r="B20" s="971"/>
      <c r="C20" s="977"/>
      <c r="D20" s="978"/>
      <c r="E20" s="978"/>
      <c r="F20" s="978"/>
      <c r="G20" s="978"/>
      <c r="H20" s="978"/>
      <c r="I20" s="978"/>
      <c r="J20" s="978"/>
      <c r="K20" s="978"/>
      <c r="L20" s="978"/>
      <c r="M20" s="978"/>
      <c r="N20" s="979"/>
    </row>
    <row r="21" spans="1:166" ht="13.5" hidden="1" customHeight="1" x14ac:dyDescent="0.3">
      <c r="A21" s="970"/>
      <c r="B21" s="971"/>
      <c r="C21" s="977"/>
      <c r="D21" s="978"/>
      <c r="E21" s="978"/>
      <c r="F21" s="978"/>
      <c r="G21" s="978"/>
      <c r="H21" s="978"/>
      <c r="I21" s="978"/>
      <c r="J21" s="978"/>
      <c r="K21" s="978"/>
      <c r="L21" s="978"/>
      <c r="M21" s="978"/>
      <c r="N21" s="979"/>
    </row>
    <row r="22" spans="1:166" ht="13.5" hidden="1" customHeight="1" x14ac:dyDescent="0.3">
      <c r="A22" s="970"/>
      <c r="B22" s="971"/>
      <c r="C22" s="977"/>
      <c r="D22" s="978"/>
      <c r="E22" s="978"/>
      <c r="F22" s="978"/>
      <c r="G22" s="978"/>
      <c r="H22" s="978"/>
      <c r="I22" s="978"/>
      <c r="J22" s="978"/>
      <c r="K22" s="978"/>
      <c r="L22" s="978"/>
      <c r="M22" s="978"/>
      <c r="N22" s="979"/>
    </row>
    <row r="23" spans="1:166" ht="13.5" hidden="1" customHeight="1" x14ac:dyDescent="0.3">
      <c r="A23" s="972"/>
      <c r="B23" s="973"/>
      <c r="C23" s="980"/>
      <c r="D23" s="981"/>
      <c r="E23" s="981"/>
      <c r="F23" s="981"/>
      <c r="G23" s="981"/>
      <c r="H23" s="981"/>
      <c r="I23" s="981"/>
      <c r="J23" s="981"/>
      <c r="K23" s="981"/>
      <c r="L23" s="981"/>
      <c r="M23" s="981"/>
      <c r="N23" s="982"/>
    </row>
    <row r="24" spans="1:166" ht="18.75" customHeight="1" x14ac:dyDescent="0.25">
      <c r="A24" s="892" t="s">
        <v>0</v>
      </c>
      <c r="B24" s="983"/>
      <c r="C24" s="983"/>
      <c r="D24" s="983"/>
      <c r="E24" s="983"/>
      <c r="F24" s="983"/>
      <c r="G24" s="983"/>
      <c r="H24" s="983"/>
      <c r="I24" s="983"/>
      <c r="J24" s="983"/>
      <c r="K24" s="983"/>
      <c r="L24" s="983"/>
      <c r="M24" s="983"/>
      <c r="N24" s="893"/>
      <c r="R24" s="63"/>
      <c r="S24" s="63"/>
      <c r="T24" s="63"/>
      <c r="U24" s="63"/>
      <c r="V24" s="63"/>
      <c r="W24" s="63"/>
      <c r="X24" s="63"/>
      <c r="Y24" s="63"/>
      <c r="Z24" s="63"/>
      <c r="AA24" s="63"/>
      <c r="AB24" s="63"/>
      <c r="AC24" s="63"/>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row>
    <row r="25" spans="1:166" ht="27" customHeight="1" x14ac:dyDescent="0.25">
      <c r="A25" s="65">
        <v>1</v>
      </c>
      <c r="B25" s="919"/>
      <c r="C25" s="920"/>
      <c r="D25" s="920"/>
      <c r="E25" s="920"/>
      <c r="F25" s="920"/>
      <c r="G25" s="921"/>
      <c r="H25" s="65">
        <v>6</v>
      </c>
      <c r="I25" s="984"/>
      <c r="J25" s="985"/>
      <c r="K25" s="985"/>
      <c r="L25" s="985"/>
      <c r="M25" s="985"/>
      <c r="N25" s="986"/>
      <c r="R25" s="63"/>
      <c r="S25" s="63"/>
      <c r="T25" s="63"/>
      <c r="U25" s="63"/>
      <c r="V25" s="63"/>
      <c r="W25" s="63"/>
      <c r="X25" s="63"/>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row>
    <row r="26" spans="1:166" ht="12.75" x14ac:dyDescent="0.25">
      <c r="A26" s="65">
        <v>2</v>
      </c>
      <c r="B26" s="919"/>
      <c r="C26" s="920"/>
      <c r="D26" s="920"/>
      <c r="E26" s="920"/>
      <c r="F26" s="920"/>
      <c r="G26" s="921"/>
      <c r="H26" s="65">
        <v>7</v>
      </c>
      <c r="I26" s="919"/>
      <c r="J26" s="920"/>
      <c r="K26" s="920"/>
      <c r="L26" s="920"/>
      <c r="M26" s="920"/>
      <c r="N26" s="921"/>
      <c r="R26" s="63"/>
      <c r="S26" s="63"/>
      <c r="T26" s="63"/>
      <c r="U26" s="63"/>
      <c r="V26" s="63"/>
      <c r="W26" s="63"/>
      <c r="X26" s="63"/>
      <c r="Y26" s="63"/>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row>
    <row r="27" spans="1:166" ht="12.75" x14ac:dyDescent="0.25">
      <c r="A27" s="65">
        <v>3</v>
      </c>
      <c r="B27" s="919"/>
      <c r="C27" s="920"/>
      <c r="D27" s="920"/>
      <c r="E27" s="920"/>
      <c r="F27" s="920"/>
      <c r="G27" s="921"/>
      <c r="H27" s="65">
        <v>8</v>
      </c>
      <c r="I27" s="919"/>
      <c r="J27" s="920"/>
      <c r="K27" s="920"/>
      <c r="L27" s="920"/>
      <c r="M27" s="920"/>
      <c r="N27" s="921"/>
      <c r="R27" s="63"/>
      <c r="S27" s="63"/>
      <c r="T27" s="63"/>
      <c r="U27" s="63"/>
      <c r="V27" s="63"/>
      <c r="W27" s="63"/>
      <c r="X27" s="63"/>
      <c r="Y27" s="63"/>
      <c r="Z27" s="63"/>
      <c r="AA27" s="63"/>
      <c r="AB27" s="63"/>
      <c r="AC27" s="63"/>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row>
    <row r="28" spans="1:166" ht="12.75" x14ac:dyDescent="0.25">
      <c r="A28" s="65">
        <v>4</v>
      </c>
      <c r="B28" s="919"/>
      <c r="C28" s="920"/>
      <c r="D28" s="920"/>
      <c r="E28" s="920"/>
      <c r="F28" s="920"/>
      <c r="G28" s="921"/>
      <c r="H28" s="65">
        <v>9</v>
      </c>
      <c r="I28" s="919"/>
      <c r="J28" s="920"/>
      <c r="K28" s="920"/>
      <c r="L28" s="920"/>
      <c r="M28" s="920"/>
      <c r="N28" s="921"/>
    </row>
    <row r="29" spans="1:166" ht="12.75" x14ac:dyDescent="0.25">
      <c r="A29" s="65">
        <v>5</v>
      </c>
      <c r="B29" s="919"/>
      <c r="C29" s="920"/>
      <c r="D29" s="920"/>
      <c r="E29" s="920"/>
      <c r="F29" s="920"/>
      <c r="G29" s="921"/>
      <c r="H29" s="65">
        <v>10</v>
      </c>
      <c r="I29" s="922"/>
      <c r="J29" s="922"/>
      <c r="K29" s="922"/>
      <c r="L29" s="922"/>
      <c r="M29" s="922"/>
      <c r="N29" s="922"/>
    </row>
    <row r="30" spans="1:166" ht="12.75" x14ac:dyDescent="0.25">
      <c r="A30" s="1021" t="s">
        <v>281</v>
      </c>
      <c r="B30" s="1022"/>
      <c r="C30" s="1022"/>
      <c r="D30" s="1022"/>
      <c r="E30" s="1022"/>
      <c r="F30" s="1022"/>
      <c r="G30" s="1022"/>
      <c r="H30" s="1022"/>
      <c r="I30" s="1022"/>
      <c r="J30" s="1022"/>
      <c r="K30" s="1022"/>
      <c r="L30" s="1022"/>
      <c r="M30" s="1022"/>
      <c r="N30" s="1023"/>
      <c r="O30" s="66"/>
      <c r="P30" s="66"/>
      <c r="Q30" s="66"/>
      <c r="R30" s="67"/>
    </row>
    <row r="31" spans="1:166" ht="35.25" customHeight="1" x14ac:dyDescent="0.25">
      <c r="A31" s="889" t="s">
        <v>282</v>
      </c>
      <c r="B31" s="890"/>
      <c r="C31" s="890"/>
      <c r="D31" s="890"/>
      <c r="E31" s="890"/>
      <c r="F31" s="890"/>
      <c r="G31" s="890"/>
      <c r="H31" s="891"/>
      <c r="I31" s="892" t="s">
        <v>383</v>
      </c>
      <c r="J31" s="893"/>
      <c r="K31" s="894" t="s">
        <v>384</v>
      </c>
      <c r="L31" s="894"/>
      <c r="M31" s="895" t="s">
        <v>283</v>
      </c>
      <c r="N31" s="895"/>
      <c r="O31" s="895">
        <v>2021</v>
      </c>
      <c r="P31" s="895"/>
      <c r="Q31" s="895">
        <v>2022</v>
      </c>
      <c r="R31" s="895"/>
    </row>
    <row r="32" spans="1:166" ht="12.75" x14ac:dyDescent="0.25">
      <c r="A32" s="896"/>
      <c r="B32" s="897"/>
      <c r="C32" s="897"/>
      <c r="D32" s="897"/>
      <c r="E32" s="897"/>
      <c r="F32" s="897"/>
      <c r="G32" s="897"/>
      <c r="H32" s="898"/>
      <c r="I32" s="877"/>
      <c r="J32" s="877"/>
      <c r="K32" s="877"/>
      <c r="L32" s="877"/>
      <c r="M32" s="878"/>
      <c r="N32" s="878"/>
      <c r="O32" s="877"/>
      <c r="P32" s="877"/>
      <c r="Q32" s="878"/>
      <c r="R32" s="878"/>
    </row>
    <row r="33" spans="1:18" ht="12.75" x14ac:dyDescent="0.25">
      <c r="A33" s="896"/>
      <c r="B33" s="897"/>
      <c r="C33" s="897"/>
      <c r="D33" s="897"/>
      <c r="E33" s="897"/>
      <c r="F33" s="897"/>
      <c r="G33" s="897"/>
      <c r="H33" s="898"/>
      <c r="I33" s="877"/>
      <c r="J33" s="877"/>
      <c r="K33" s="1027"/>
      <c r="L33" s="1027"/>
      <c r="M33" s="1190"/>
      <c r="N33" s="1190"/>
      <c r="O33" s="877"/>
      <c r="P33" s="877"/>
      <c r="Q33" s="877"/>
      <c r="R33" s="877"/>
    </row>
    <row r="34" spans="1:18" s="88" customFormat="1" ht="12.75" x14ac:dyDescent="0.25">
      <c r="A34" s="896"/>
      <c r="B34" s="897"/>
      <c r="C34" s="897"/>
      <c r="D34" s="897"/>
      <c r="E34" s="897"/>
      <c r="F34" s="897"/>
      <c r="G34" s="897"/>
      <c r="H34" s="898"/>
      <c r="I34" s="877"/>
      <c r="J34" s="877"/>
      <c r="K34" s="1027"/>
      <c r="L34" s="1027"/>
      <c r="M34" s="1190"/>
      <c r="N34" s="1190"/>
      <c r="O34" s="877"/>
      <c r="P34" s="877"/>
      <c r="Q34" s="877"/>
      <c r="R34" s="877"/>
    </row>
    <row r="35" spans="1:18" ht="23.25" customHeight="1" x14ac:dyDescent="0.25">
      <c r="A35" s="889" t="s">
        <v>284</v>
      </c>
      <c r="B35" s="890"/>
      <c r="C35" s="890"/>
      <c r="D35" s="890"/>
      <c r="E35" s="890"/>
      <c r="F35" s="890"/>
      <c r="G35" s="890"/>
      <c r="H35" s="891"/>
      <c r="I35" s="892" t="s">
        <v>383</v>
      </c>
      <c r="J35" s="893"/>
      <c r="K35" s="894" t="s">
        <v>384</v>
      </c>
      <c r="L35" s="894"/>
      <c r="M35" s="895" t="s">
        <v>283</v>
      </c>
      <c r="N35" s="895"/>
      <c r="O35" s="895">
        <v>2021</v>
      </c>
      <c r="P35" s="895"/>
      <c r="Q35" s="895">
        <v>2022</v>
      </c>
      <c r="R35" s="895"/>
    </row>
    <row r="36" spans="1:18" ht="12.75" x14ac:dyDescent="0.25">
      <c r="A36" s="896"/>
      <c r="B36" s="897"/>
      <c r="C36" s="897"/>
      <c r="D36" s="897"/>
      <c r="E36" s="897"/>
      <c r="F36" s="897"/>
      <c r="G36" s="897"/>
      <c r="H36" s="898"/>
      <c r="I36" s="906"/>
      <c r="J36" s="877"/>
      <c r="K36" s="906"/>
      <c r="L36" s="877"/>
      <c r="M36" s="878"/>
      <c r="N36" s="878"/>
      <c r="O36" s="906"/>
      <c r="P36" s="877"/>
      <c r="Q36" s="906"/>
      <c r="R36" s="877"/>
    </row>
    <row r="37" spans="1:18" ht="12.75" x14ac:dyDescent="0.25">
      <c r="A37" s="896"/>
      <c r="B37" s="897"/>
      <c r="C37" s="897"/>
      <c r="D37" s="897"/>
      <c r="E37" s="897"/>
      <c r="F37" s="897"/>
      <c r="G37" s="897"/>
      <c r="H37" s="898"/>
      <c r="I37" s="906"/>
      <c r="J37" s="877"/>
      <c r="K37" s="906"/>
      <c r="L37" s="877"/>
      <c r="M37" s="878"/>
      <c r="N37" s="878"/>
      <c r="O37" s="906"/>
      <c r="P37" s="877"/>
      <c r="Q37" s="906"/>
      <c r="R37" s="877"/>
    </row>
    <row r="38" spans="1:18" ht="24" customHeight="1" x14ac:dyDescent="0.25">
      <c r="A38" s="889" t="s">
        <v>285</v>
      </c>
      <c r="B38" s="890"/>
      <c r="C38" s="890"/>
      <c r="D38" s="890"/>
      <c r="E38" s="890"/>
      <c r="F38" s="890"/>
      <c r="G38" s="890"/>
      <c r="H38" s="891"/>
      <c r="I38" s="892" t="s">
        <v>383</v>
      </c>
      <c r="J38" s="893"/>
      <c r="K38" s="894" t="s">
        <v>384</v>
      </c>
      <c r="L38" s="894"/>
      <c r="M38" s="895" t="s">
        <v>283</v>
      </c>
      <c r="N38" s="895"/>
      <c r="O38" s="895">
        <v>2021</v>
      </c>
      <c r="P38" s="895"/>
      <c r="Q38" s="895">
        <v>2022</v>
      </c>
      <c r="R38" s="895"/>
    </row>
    <row r="39" spans="1:18" ht="12.75" x14ac:dyDescent="0.25">
      <c r="A39" s="896"/>
      <c r="B39" s="897"/>
      <c r="C39" s="897"/>
      <c r="D39" s="897"/>
      <c r="E39" s="897"/>
      <c r="F39" s="897"/>
      <c r="G39" s="897"/>
      <c r="H39" s="898"/>
      <c r="I39" s="899"/>
      <c r="J39" s="899"/>
      <c r="K39" s="877"/>
      <c r="L39" s="877"/>
      <c r="M39" s="878"/>
      <c r="N39" s="878"/>
      <c r="O39" s="899"/>
      <c r="P39" s="899"/>
      <c r="Q39" s="899"/>
      <c r="R39" s="899"/>
    </row>
    <row r="40" spans="1:18" ht="12.75" x14ac:dyDescent="0.25">
      <c r="A40" s="896"/>
      <c r="B40" s="897"/>
      <c r="C40" s="897"/>
      <c r="D40" s="897"/>
      <c r="E40" s="897"/>
      <c r="F40" s="897"/>
      <c r="G40" s="897"/>
      <c r="H40" s="898"/>
      <c r="I40" s="877"/>
      <c r="J40" s="877"/>
      <c r="K40" s="877"/>
      <c r="L40" s="877"/>
      <c r="M40" s="878"/>
      <c r="N40" s="878"/>
      <c r="O40" s="877"/>
      <c r="P40" s="877"/>
      <c r="Q40" s="878"/>
      <c r="R40" s="878"/>
    </row>
    <row r="41" spans="1:18" ht="31.5" customHeight="1" x14ac:dyDescent="0.25">
      <c r="A41" s="889" t="s">
        <v>286</v>
      </c>
      <c r="B41" s="890"/>
      <c r="C41" s="890"/>
      <c r="D41" s="890"/>
      <c r="E41" s="890"/>
      <c r="F41" s="890"/>
      <c r="G41" s="890"/>
      <c r="H41" s="891"/>
      <c r="I41" s="892" t="s">
        <v>383</v>
      </c>
      <c r="J41" s="893"/>
      <c r="K41" s="894" t="s">
        <v>384</v>
      </c>
      <c r="L41" s="894"/>
      <c r="M41" s="895" t="s">
        <v>283</v>
      </c>
      <c r="N41" s="895"/>
      <c r="O41" s="895">
        <v>2021</v>
      </c>
      <c r="P41" s="895"/>
      <c r="Q41" s="895">
        <v>2022</v>
      </c>
      <c r="R41" s="895"/>
    </row>
    <row r="42" spans="1:18" ht="12.75" x14ac:dyDescent="0.25">
      <c r="A42" s="883"/>
      <c r="B42" s="884"/>
      <c r="C42" s="884"/>
      <c r="D42" s="884"/>
      <c r="E42" s="884"/>
      <c r="F42" s="884"/>
      <c r="G42" s="884"/>
      <c r="H42" s="885"/>
      <c r="I42" s="877"/>
      <c r="J42" s="877"/>
      <c r="K42" s="877"/>
      <c r="L42" s="877"/>
      <c r="M42" s="878"/>
      <c r="N42" s="878"/>
      <c r="O42" s="877"/>
      <c r="P42" s="877"/>
      <c r="Q42" s="878"/>
      <c r="R42" s="878"/>
    </row>
    <row r="43" spans="1:18" ht="12.75" x14ac:dyDescent="0.25">
      <c r="A43" s="883"/>
      <c r="B43" s="884"/>
      <c r="C43" s="884"/>
      <c r="D43" s="884"/>
      <c r="E43" s="884"/>
      <c r="F43" s="884"/>
      <c r="G43" s="884"/>
      <c r="H43" s="885"/>
      <c r="I43" s="877"/>
      <c r="J43" s="877"/>
      <c r="K43" s="877"/>
      <c r="L43" s="877"/>
      <c r="M43" s="878"/>
      <c r="N43" s="878"/>
      <c r="O43" s="877"/>
      <c r="P43" s="877"/>
      <c r="Q43" s="878"/>
      <c r="R43" s="878"/>
    </row>
    <row r="45" spans="1:18" ht="12.75" x14ac:dyDescent="0.25">
      <c r="A45" s="879" t="s">
        <v>287</v>
      </c>
      <c r="B45" s="880"/>
      <c r="C45" s="880"/>
      <c r="D45" s="880"/>
      <c r="E45" s="880"/>
      <c r="F45" s="880"/>
      <c r="G45" s="880"/>
      <c r="H45" s="880"/>
      <c r="I45" s="880"/>
      <c r="J45" s="880"/>
      <c r="K45" s="880"/>
      <c r="L45" s="880"/>
      <c r="M45" s="880"/>
      <c r="N45" s="881"/>
    </row>
    <row r="46" spans="1:18" ht="48.75" customHeight="1" x14ac:dyDescent="0.25">
      <c r="A46" s="882" t="s">
        <v>288</v>
      </c>
      <c r="B46" s="882"/>
      <c r="C46" s="68" t="s">
        <v>289</v>
      </c>
      <c r="D46" s="68" t="s">
        <v>290</v>
      </c>
      <c r="E46" s="68" t="s">
        <v>291</v>
      </c>
      <c r="F46" s="68" t="s">
        <v>292</v>
      </c>
      <c r="G46" s="68" t="s">
        <v>293</v>
      </c>
      <c r="H46" s="68" t="s">
        <v>294</v>
      </c>
      <c r="I46" s="68" t="s">
        <v>295</v>
      </c>
      <c r="J46" s="68" t="s">
        <v>296</v>
      </c>
      <c r="K46" s="68" t="s">
        <v>297</v>
      </c>
      <c r="L46" s="68" t="s">
        <v>298</v>
      </c>
      <c r="M46" s="68" t="s">
        <v>299</v>
      </c>
      <c r="N46" s="68" t="s">
        <v>300</v>
      </c>
    </row>
    <row r="47" spans="1:18" ht="12" customHeight="1" x14ac:dyDescent="0.3">
      <c r="A47" s="868">
        <f>IF(A25&gt;0,A25,"")</f>
        <v>1</v>
      </c>
      <c r="B47" s="869"/>
      <c r="C47" s="69"/>
      <c r="D47" s="69"/>
      <c r="E47" s="69"/>
      <c r="F47" s="70"/>
      <c r="G47" s="70"/>
      <c r="H47" s="70"/>
      <c r="I47" s="70"/>
      <c r="J47" s="91"/>
      <c r="K47" s="70"/>
      <c r="L47" s="69"/>
      <c r="M47" s="69"/>
      <c r="N47" s="69"/>
    </row>
    <row r="48" spans="1:18" ht="12" customHeight="1" thickBot="1" x14ac:dyDescent="0.35">
      <c r="A48" s="870"/>
      <c r="B48" s="871"/>
      <c r="C48" s="72"/>
      <c r="D48" s="72"/>
      <c r="E48" s="72"/>
      <c r="F48" s="73"/>
      <c r="G48" s="73"/>
      <c r="H48" s="73"/>
      <c r="I48" s="73"/>
      <c r="J48" s="92"/>
      <c r="K48" s="74"/>
      <c r="L48" s="73"/>
      <c r="M48" s="73"/>
      <c r="N48" s="72"/>
    </row>
    <row r="49" spans="1:15" ht="12" customHeight="1" x14ac:dyDescent="0.3">
      <c r="A49" s="868">
        <f>IF(A26&gt;0,A26,"")</f>
        <v>2</v>
      </c>
      <c r="B49" s="869"/>
      <c r="C49" s="69"/>
      <c r="D49" s="69"/>
      <c r="E49" s="69"/>
      <c r="F49" s="70"/>
      <c r="G49" s="70"/>
      <c r="H49" s="70"/>
      <c r="I49" s="70"/>
      <c r="J49" s="70"/>
      <c r="K49" s="70"/>
      <c r="L49" s="69"/>
      <c r="M49" s="69"/>
      <c r="N49" s="69"/>
    </row>
    <row r="50" spans="1:15" ht="13.8" thickBot="1" x14ac:dyDescent="0.35">
      <c r="A50" s="870"/>
      <c r="B50" s="871"/>
      <c r="C50" s="72"/>
      <c r="D50" s="72"/>
      <c r="E50" s="72"/>
      <c r="F50" s="73"/>
      <c r="G50" s="73"/>
      <c r="H50" s="73"/>
      <c r="I50" s="73"/>
      <c r="J50" s="73"/>
      <c r="K50" s="74"/>
      <c r="L50" s="73"/>
      <c r="M50" s="73"/>
      <c r="N50" s="72"/>
    </row>
    <row r="51" spans="1:15" x14ac:dyDescent="0.3">
      <c r="A51" s="868">
        <f>IF(A27&gt;0,A27,"")</f>
        <v>3</v>
      </c>
      <c r="B51" s="869"/>
      <c r="C51" s="69"/>
      <c r="D51" s="89"/>
      <c r="E51" s="69"/>
      <c r="F51" s="70"/>
      <c r="G51" s="70"/>
      <c r="H51" s="70"/>
      <c r="I51" s="70"/>
      <c r="J51" s="70"/>
      <c r="K51" s="70"/>
      <c r="L51" s="71"/>
      <c r="M51" s="70"/>
      <c r="N51" s="69"/>
    </row>
    <row r="52" spans="1:15" ht="13.8" thickBot="1" x14ac:dyDescent="0.35">
      <c r="A52" s="870"/>
      <c r="B52" s="871"/>
      <c r="C52" s="72"/>
      <c r="D52" s="72"/>
      <c r="E52" s="72"/>
      <c r="F52" s="73"/>
      <c r="G52" s="73"/>
      <c r="H52" s="73"/>
      <c r="I52" s="73"/>
      <c r="J52" s="73"/>
      <c r="K52" s="74"/>
      <c r="L52" s="74"/>
      <c r="M52" s="74"/>
      <c r="N52" s="72"/>
    </row>
    <row r="53" spans="1:15" x14ac:dyDescent="0.3">
      <c r="A53" s="868">
        <v>4</v>
      </c>
      <c r="B53" s="869"/>
      <c r="C53" s="69"/>
      <c r="D53" s="69"/>
      <c r="E53" s="69"/>
      <c r="F53" s="70"/>
      <c r="G53" s="70"/>
      <c r="H53" s="70"/>
      <c r="I53" s="70"/>
      <c r="J53" s="70"/>
      <c r="K53" s="70"/>
      <c r="L53" s="70"/>
      <c r="M53" s="70"/>
      <c r="N53" s="69"/>
    </row>
    <row r="54" spans="1:15" ht="13.8" thickBot="1" x14ac:dyDescent="0.35">
      <c r="A54" s="870"/>
      <c r="B54" s="871"/>
      <c r="C54" s="72"/>
      <c r="D54" s="72"/>
      <c r="E54" s="72"/>
      <c r="F54" s="73"/>
      <c r="G54" s="73"/>
      <c r="H54" s="73"/>
      <c r="I54" s="73"/>
      <c r="J54" s="73"/>
      <c r="K54" s="73"/>
      <c r="L54" s="72"/>
      <c r="M54" s="72"/>
      <c r="N54" s="75"/>
    </row>
    <row r="55" spans="1:15" ht="13.8" thickBot="1" x14ac:dyDescent="0.35">
      <c r="A55" s="868">
        <v>5</v>
      </c>
      <c r="B55" s="869"/>
      <c r="C55" s="69"/>
      <c r="D55" s="69"/>
      <c r="E55" s="69"/>
      <c r="F55" s="70"/>
      <c r="G55" s="70"/>
      <c r="H55" s="70"/>
      <c r="I55" s="70"/>
      <c r="J55" s="70"/>
      <c r="K55" s="70"/>
      <c r="L55" s="69"/>
      <c r="M55" s="69"/>
      <c r="N55" s="75"/>
    </row>
    <row r="56" spans="1:15" ht="13.8" thickBot="1" x14ac:dyDescent="0.35">
      <c r="A56" s="870"/>
      <c r="B56" s="871"/>
      <c r="C56" s="72"/>
      <c r="D56" s="72"/>
      <c r="E56" s="72"/>
      <c r="F56" s="73"/>
      <c r="G56" s="73"/>
      <c r="H56" s="73"/>
      <c r="I56" s="73"/>
      <c r="J56" s="73"/>
      <c r="K56" s="73"/>
      <c r="L56" s="72"/>
      <c r="M56" s="72"/>
      <c r="N56" s="75"/>
    </row>
    <row r="57" spans="1:15" x14ac:dyDescent="0.3">
      <c r="A57" s="868">
        <v>6</v>
      </c>
      <c r="B57" s="869"/>
      <c r="C57" s="69"/>
      <c r="D57" s="69"/>
      <c r="E57" s="69"/>
      <c r="F57" s="70"/>
      <c r="G57" s="70"/>
      <c r="H57" s="70"/>
      <c r="I57" s="70"/>
      <c r="J57" s="70"/>
      <c r="K57" s="70"/>
      <c r="L57" s="69"/>
      <c r="M57" s="69"/>
      <c r="N57" s="69"/>
    </row>
    <row r="58" spans="1:15" ht="13.8" thickBot="1" x14ac:dyDescent="0.35">
      <c r="A58" s="870"/>
      <c r="B58" s="871"/>
      <c r="C58" s="72"/>
      <c r="D58" s="72"/>
      <c r="E58" s="72"/>
      <c r="F58" s="73"/>
      <c r="G58" s="73"/>
      <c r="H58" s="73"/>
      <c r="I58" s="73"/>
      <c r="J58" s="73"/>
      <c r="K58" s="73"/>
      <c r="L58" s="72"/>
      <c r="M58" s="72"/>
      <c r="N58" s="72"/>
    </row>
    <row r="59" spans="1:15" x14ac:dyDescent="0.3">
      <c r="A59" s="868">
        <v>7</v>
      </c>
      <c r="B59" s="869"/>
      <c r="C59" s="69"/>
      <c r="D59" s="69"/>
      <c r="E59" s="69"/>
      <c r="F59" s="70"/>
      <c r="G59" s="70"/>
      <c r="H59" s="70"/>
      <c r="I59" s="70"/>
      <c r="J59" s="70"/>
      <c r="K59" s="70"/>
      <c r="L59" s="69"/>
      <c r="M59" s="69"/>
      <c r="N59" s="69"/>
    </row>
    <row r="60" spans="1:15" ht="10.5" customHeight="1" thickBot="1" x14ac:dyDescent="0.35">
      <c r="A60" s="870"/>
      <c r="B60" s="871"/>
      <c r="C60" s="72"/>
      <c r="D60" s="72"/>
      <c r="E60" s="72"/>
      <c r="F60" s="73"/>
      <c r="G60" s="73"/>
      <c r="H60" s="73"/>
      <c r="I60" s="73"/>
      <c r="J60" s="73"/>
      <c r="K60" s="73"/>
      <c r="L60" s="72"/>
      <c r="M60" s="72"/>
      <c r="N60" s="72"/>
    </row>
    <row r="61" spans="1:15" ht="1.5" hidden="1" customHeight="1" x14ac:dyDescent="0.3">
      <c r="A61" s="868">
        <v>8</v>
      </c>
      <c r="B61" s="869"/>
      <c r="C61" s="69"/>
      <c r="D61" s="69"/>
      <c r="E61" s="69"/>
      <c r="F61" s="70"/>
      <c r="G61" s="70"/>
      <c r="H61" s="70"/>
      <c r="I61" s="70"/>
      <c r="J61" s="70"/>
      <c r="K61" s="70"/>
      <c r="L61" s="69"/>
      <c r="M61" s="69"/>
      <c r="N61" s="76"/>
      <c r="O61" s="77"/>
    </row>
    <row r="62" spans="1:15" ht="13.95" hidden="1" thickBot="1" x14ac:dyDescent="0.35">
      <c r="A62" s="870"/>
      <c r="B62" s="871"/>
      <c r="C62" s="72"/>
      <c r="D62" s="72"/>
      <c r="E62" s="72"/>
      <c r="F62" s="73"/>
      <c r="G62" s="73"/>
      <c r="H62" s="73"/>
      <c r="I62" s="73"/>
      <c r="J62" s="73"/>
      <c r="K62" s="73"/>
      <c r="L62" s="72"/>
      <c r="M62" s="72"/>
      <c r="N62" s="72"/>
    </row>
    <row r="63" spans="1:15" hidden="1" x14ac:dyDescent="0.3">
      <c r="A63" s="868">
        <v>9</v>
      </c>
      <c r="B63" s="869"/>
      <c r="C63" s="69"/>
      <c r="D63" s="69"/>
      <c r="E63" s="69"/>
      <c r="F63" s="70"/>
      <c r="G63" s="70"/>
      <c r="H63" s="70"/>
      <c r="I63" s="70"/>
      <c r="J63" s="70"/>
      <c r="K63" s="70"/>
      <c r="L63" s="69"/>
      <c r="M63" s="69"/>
      <c r="N63" s="69"/>
    </row>
    <row r="64" spans="1:15" ht="13.95" hidden="1" thickBot="1" x14ac:dyDescent="0.35">
      <c r="A64" s="870"/>
      <c r="B64" s="871"/>
      <c r="C64" s="72"/>
      <c r="D64" s="72"/>
      <c r="E64" s="72"/>
      <c r="F64" s="73"/>
      <c r="G64" s="73"/>
      <c r="H64" s="73"/>
      <c r="I64" s="73"/>
      <c r="J64" s="73"/>
      <c r="K64" s="73"/>
      <c r="L64" s="72"/>
      <c r="M64" s="72"/>
      <c r="N64" s="72"/>
    </row>
    <row r="65" spans="1:14" hidden="1" x14ac:dyDescent="0.3">
      <c r="A65" s="868">
        <v>10</v>
      </c>
      <c r="B65" s="869"/>
      <c r="C65" s="69"/>
      <c r="D65" s="69"/>
      <c r="E65" s="69"/>
      <c r="F65" s="70"/>
      <c r="G65" s="70"/>
      <c r="H65" s="70"/>
      <c r="I65" s="70"/>
      <c r="J65" s="70"/>
      <c r="K65" s="70"/>
      <c r="L65" s="69"/>
      <c r="M65" s="69"/>
      <c r="N65" s="69"/>
    </row>
    <row r="66" spans="1:14" ht="13.95" hidden="1" thickBot="1" x14ac:dyDescent="0.35">
      <c r="A66" s="870"/>
      <c r="B66" s="871"/>
      <c r="C66" s="72"/>
      <c r="D66" s="72"/>
      <c r="E66" s="72"/>
      <c r="F66" s="72"/>
      <c r="G66" s="72"/>
      <c r="H66" s="72"/>
      <c r="I66" s="72"/>
      <c r="J66" s="73"/>
      <c r="K66" s="73"/>
      <c r="L66" s="72"/>
      <c r="M66" s="72"/>
      <c r="N66" s="72"/>
    </row>
    <row r="67" spans="1:14" ht="12.75" x14ac:dyDescent="0.25">
      <c r="A67" s="78"/>
      <c r="B67" s="78"/>
      <c r="C67" s="78"/>
      <c r="D67" s="78"/>
      <c r="E67" s="78"/>
      <c r="F67" s="78"/>
      <c r="G67" s="78"/>
      <c r="H67" s="78"/>
      <c r="I67" s="78"/>
      <c r="J67" s="78"/>
      <c r="K67" s="78"/>
      <c r="L67" s="78"/>
      <c r="M67" s="78"/>
      <c r="N67" s="78"/>
    </row>
    <row r="68" spans="1:14" ht="12.75" x14ac:dyDescent="0.25">
      <c r="A68" s="864" t="s">
        <v>301</v>
      </c>
      <c r="B68" s="865"/>
      <c r="C68" s="865"/>
      <c r="D68" s="865"/>
      <c r="E68" s="865"/>
      <c r="F68" s="865"/>
      <c r="G68" s="865"/>
      <c r="H68" s="865"/>
      <c r="I68" s="865"/>
      <c r="J68" s="865"/>
      <c r="K68" s="865"/>
      <c r="L68" s="865"/>
      <c r="M68" s="865"/>
      <c r="N68" s="866"/>
    </row>
    <row r="69" spans="1:14" ht="31.5" customHeight="1" x14ac:dyDescent="0.25">
      <c r="A69" s="79" t="s">
        <v>302</v>
      </c>
      <c r="B69" s="872" t="s">
        <v>303</v>
      </c>
      <c r="C69" s="873"/>
      <c r="D69" s="873"/>
      <c r="E69" s="873"/>
      <c r="F69" s="874"/>
      <c r="G69" s="875"/>
      <c r="H69" s="875"/>
      <c r="I69" s="875"/>
      <c r="J69" s="875"/>
      <c r="K69" s="875" t="s">
        <v>304</v>
      </c>
      <c r="L69" s="875"/>
      <c r="M69" s="876"/>
      <c r="N69" s="876"/>
    </row>
    <row r="70" spans="1:14" ht="12.75" x14ac:dyDescent="0.25">
      <c r="A70" s="90"/>
      <c r="B70" s="867"/>
      <c r="C70" s="856"/>
      <c r="D70" s="856"/>
      <c r="E70" s="856"/>
      <c r="F70" s="857"/>
      <c r="G70" s="858"/>
      <c r="H70" s="859"/>
      <c r="I70" s="860"/>
      <c r="J70" s="860"/>
      <c r="K70" s="860"/>
      <c r="L70" s="860"/>
      <c r="M70" s="861"/>
      <c r="N70" s="861"/>
    </row>
    <row r="71" spans="1:14" ht="12.75" x14ac:dyDescent="0.25">
      <c r="A71" s="90"/>
      <c r="B71" s="867"/>
      <c r="C71" s="856"/>
      <c r="D71" s="856"/>
      <c r="E71" s="856"/>
      <c r="F71" s="857"/>
      <c r="G71" s="858"/>
      <c r="H71" s="859"/>
      <c r="I71" s="860"/>
      <c r="J71" s="860"/>
      <c r="K71" s="860"/>
      <c r="L71" s="860"/>
      <c r="M71" s="861"/>
      <c r="N71" s="861"/>
    </row>
    <row r="72" spans="1:14" ht="10.5" customHeight="1" x14ac:dyDescent="0.25">
      <c r="A72" s="90"/>
      <c r="B72" s="867"/>
      <c r="C72" s="856"/>
      <c r="D72" s="856"/>
      <c r="E72" s="856"/>
      <c r="F72" s="857"/>
      <c r="G72" s="858"/>
      <c r="H72" s="859"/>
      <c r="I72" s="860"/>
      <c r="J72" s="860"/>
      <c r="K72" s="860"/>
      <c r="L72" s="860"/>
      <c r="M72" s="861"/>
      <c r="N72" s="861"/>
    </row>
    <row r="73" spans="1:14" hidden="1" x14ac:dyDescent="0.3">
      <c r="A73" s="90" t="s">
        <v>1</v>
      </c>
      <c r="B73" s="867" t="s">
        <v>2</v>
      </c>
      <c r="C73" s="856"/>
      <c r="D73" s="856"/>
      <c r="E73" s="856"/>
      <c r="F73" s="857"/>
      <c r="G73" s="858"/>
      <c r="H73" s="859"/>
      <c r="I73" s="860"/>
      <c r="J73" s="860"/>
      <c r="K73" s="860"/>
      <c r="L73" s="860"/>
      <c r="M73" s="861"/>
      <c r="N73" s="861"/>
    </row>
    <row r="74" spans="1:14" hidden="1" x14ac:dyDescent="0.3">
      <c r="A74" s="80"/>
      <c r="B74" s="855"/>
      <c r="C74" s="856"/>
      <c r="D74" s="856"/>
      <c r="E74" s="856"/>
      <c r="F74" s="857"/>
      <c r="G74" s="858"/>
      <c r="H74" s="859"/>
      <c r="I74" s="860"/>
      <c r="J74" s="860"/>
      <c r="K74" s="860"/>
      <c r="L74" s="860"/>
      <c r="M74" s="861"/>
      <c r="N74" s="861"/>
    </row>
    <row r="75" spans="1:14" hidden="1" x14ac:dyDescent="0.3">
      <c r="A75" s="80"/>
      <c r="B75" s="855"/>
      <c r="C75" s="856"/>
      <c r="D75" s="856"/>
      <c r="E75" s="856"/>
      <c r="F75" s="857"/>
      <c r="G75" s="858"/>
      <c r="H75" s="859"/>
      <c r="I75" s="860"/>
      <c r="J75" s="860"/>
      <c r="K75" s="860"/>
      <c r="L75" s="860"/>
      <c r="M75" s="861"/>
      <c r="N75" s="861"/>
    </row>
    <row r="76" spans="1:14" hidden="1" x14ac:dyDescent="0.3">
      <c r="A76" s="80"/>
      <c r="B76" s="855"/>
      <c r="C76" s="856"/>
      <c r="D76" s="856"/>
      <c r="E76" s="856"/>
      <c r="F76" s="857"/>
      <c r="G76" s="858"/>
      <c r="H76" s="859"/>
      <c r="I76" s="860"/>
      <c r="J76" s="860"/>
      <c r="K76" s="860"/>
      <c r="L76" s="860"/>
      <c r="M76" s="861"/>
      <c r="N76" s="861"/>
    </row>
    <row r="77" spans="1:14" ht="12.75" x14ac:dyDescent="0.25">
      <c r="A77" s="81">
        <f>COUNTA(B70:F76)</f>
        <v>1</v>
      </c>
      <c r="B77" s="862" t="s">
        <v>305</v>
      </c>
      <c r="C77" s="862"/>
      <c r="D77" s="862"/>
      <c r="E77" s="862"/>
      <c r="F77" s="862"/>
      <c r="G77" s="862"/>
      <c r="H77" s="862"/>
      <c r="I77" s="862"/>
      <c r="J77" s="862"/>
      <c r="K77" s="862"/>
      <c r="L77" s="863"/>
      <c r="M77" s="844"/>
      <c r="N77" s="844"/>
    </row>
    <row r="78" spans="1:14" ht="12.75" x14ac:dyDescent="0.25">
      <c r="A78" s="78"/>
      <c r="B78" s="78"/>
      <c r="C78" s="78"/>
      <c r="D78" s="78"/>
      <c r="E78" s="78"/>
      <c r="F78" s="78"/>
      <c r="G78" s="78"/>
      <c r="H78" s="78"/>
      <c r="I78" s="78"/>
      <c r="J78" s="78"/>
      <c r="K78" s="78"/>
      <c r="L78" s="78"/>
      <c r="M78" s="78"/>
      <c r="N78" s="78"/>
    </row>
    <row r="79" spans="1:14" x14ac:dyDescent="0.3">
      <c r="A79" s="864" t="s">
        <v>306</v>
      </c>
      <c r="B79" s="865"/>
      <c r="C79" s="865"/>
      <c r="D79" s="865"/>
      <c r="E79" s="865"/>
      <c r="F79" s="865"/>
      <c r="G79" s="865"/>
      <c r="H79" s="865"/>
      <c r="I79" s="865"/>
      <c r="J79" s="865"/>
      <c r="K79" s="865"/>
      <c r="L79" s="865"/>
      <c r="M79" s="865"/>
      <c r="N79" s="866"/>
    </row>
    <row r="80" spans="1:14" x14ac:dyDescent="0.3">
      <c r="A80" s="838" t="s">
        <v>307</v>
      </c>
      <c r="B80" s="839"/>
      <c r="C80" s="839"/>
      <c r="D80" s="840"/>
      <c r="E80" s="838" t="s">
        <v>115</v>
      </c>
      <c r="F80" s="839"/>
      <c r="G80" s="839"/>
      <c r="H80" s="839"/>
      <c r="I80" s="839"/>
      <c r="J80" s="839"/>
      <c r="K80" s="839"/>
      <c r="L80" s="839"/>
      <c r="M80" s="841" t="s">
        <v>308</v>
      </c>
      <c r="N80" s="842"/>
    </row>
    <row r="81" spans="1:16" x14ac:dyDescent="0.3">
      <c r="A81" s="1172"/>
      <c r="B81" s="846"/>
      <c r="C81" s="846"/>
      <c r="D81" s="847"/>
      <c r="E81" s="845"/>
      <c r="F81" s="846"/>
      <c r="G81" s="846"/>
      <c r="H81" s="846"/>
      <c r="I81" s="846"/>
      <c r="J81" s="846"/>
      <c r="K81" s="846"/>
      <c r="L81" s="846"/>
      <c r="M81" s="851"/>
      <c r="N81" s="852"/>
    </row>
    <row r="82" spans="1:16" x14ac:dyDescent="0.3">
      <c r="A82" s="848"/>
      <c r="B82" s="849"/>
      <c r="C82" s="849"/>
      <c r="D82" s="850"/>
      <c r="E82" s="848"/>
      <c r="F82" s="849"/>
      <c r="G82" s="849"/>
      <c r="H82" s="849"/>
      <c r="I82" s="849"/>
      <c r="J82" s="849"/>
      <c r="K82" s="849"/>
      <c r="L82" s="849"/>
      <c r="M82" s="853"/>
      <c r="N82" s="854"/>
      <c r="O82" s="82"/>
      <c r="P82" s="83"/>
    </row>
    <row r="83" spans="1:16" x14ac:dyDescent="0.3">
      <c r="A83" s="845"/>
      <c r="B83" s="846"/>
      <c r="C83" s="846"/>
      <c r="D83" s="847"/>
      <c r="E83" s="845"/>
      <c r="F83" s="846"/>
      <c r="G83" s="846"/>
      <c r="H83" s="846"/>
      <c r="I83" s="846"/>
      <c r="J83" s="846"/>
      <c r="K83" s="846"/>
      <c r="L83" s="846"/>
      <c r="M83" s="851"/>
      <c r="N83" s="852"/>
    </row>
    <row r="84" spans="1:16" x14ac:dyDescent="0.3">
      <c r="A84" s="848"/>
      <c r="B84" s="849"/>
      <c r="C84" s="849"/>
      <c r="D84" s="850"/>
      <c r="E84" s="848"/>
      <c r="F84" s="849"/>
      <c r="G84" s="849"/>
      <c r="H84" s="849"/>
      <c r="I84" s="849"/>
      <c r="J84" s="849"/>
      <c r="K84" s="849"/>
      <c r="L84" s="849"/>
      <c r="M84" s="853"/>
      <c r="N84" s="854"/>
    </row>
    <row r="85" spans="1:16" x14ac:dyDescent="0.3">
      <c r="A85" s="845"/>
      <c r="B85" s="846"/>
      <c r="C85" s="846"/>
      <c r="D85" s="847"/>
      <c r="E85" s="845"/>
      <c r="F85" s="846"/>
      <c r="G85" s="846"/>
      <c r="H85" s="846"/>
      <c r="I85" s="846"/>
      <c r="J85" s="846"/>
      <c r="K85" s="846"/>
      <c r="L85" s="846"/>
      <c r="M85" s="851"/>
      <c r="N85" s="852"/>
    </row>
    <row r="86" spans="1:16" x14ac:dyDescent="0.3">
      <c r="A86" s="848"/>
      <c r="B86" s="849"/>
      <c r="C86" s="849"/>
      <c r="D86" s="850"/>
      <c r="E86" s="848"/>
      <c r="F86" s="849"/>
      <c r="G86" s="849"/>
      <c r="H86" s="849"/>
      <c r="I86" s="849"/>
      <c r="J86" s="849"/>
      <c r="K86" s="849"/>
      <c r="L86" s="849"/>
      <c r="M86" s="853"/>
      <c r="N86" s="854"/>
    </row>
    <row r="87" spans="1:16" x14ac:dyDescent="0.3">
      <c r="A87" s="841" t="s">
        <v>309</v>
      </c>
      <c r="B87" s="843"/>
      <c r="C87" s="843"/>
      <c r="D87" s="843"/>
      <c r="E87" s="843"/>
      <c r="F87" s="843"/>
      <c r="G87" s="843"/>
      <c r="H87" s="843"/>
      <c r="I87" s="843"/>
      <c r="J87" s="843"/>
      <c r="K87" s="843"/>
      <c r="L87" s="842"/>
      <c r="M87" s="844"/>
      <c r="N87" s="844"/>
    </row>
    <row r="65405" spans="251:255" x14ac:dyDescent="0.3">
      <c r="IQ65405" s="60" t="s">
        <v>310</v>
      </c>
      <c r="IR65405" s="60" t="s">
        <v>311</v>
      </c>
      <c r="IS65405" s="60" t="s">
        <v>312</v>
      </c>
      <c r="IT65405" s="60" t="s">
        <v>313</v>
      </c>
      <c r="IU65405" s="60" t="s">
        <v>314</v>
      </c>
    </row>
    <row r="65406" spans="251:255" x14ac:dyDescent="0.3">
      <c r="IQ65406" s="60" t="e">
        <f>#REF!&amp;$C$9</f>
        <v>#REF!</v>
      </c>
      <c r="IR65406" s="60" t="e">
        <f>#REF!</f>
        <v>#REF!</v>
      </c>
      <c r="IS65406" s="60" t="e">
        <f>$B$25&amp;" - "&amp;$B$26&amp;" - "&amp;$B$29&amp;" - "&amp;$I$29&amp;" - "&amp;#REF!&amp;" - "&amp;#REF!&amp;" - "&amp;#REF!&amp;" - "&amp;#REF!</f>
        <v>#REF!</v>
      </c>
      <c r="IT65406" s="60"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60" t="e">
        <f>#REF!</f>
        <v>#REF!</v>
      </c>
    </row>
  </sheetData>
  <mergeCells count="184">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M72:N72"/>
    <mergeCell ref="B73:F73"/>
    <mergeCell ref="G73:H73"/>
    <mergeCell ref="I73:J73"/>
    <mergeCell ref="K73:L73"/>
    <mergeCell ref="M73:N73"/>
    <mergeCell ref="B72:F72"/>
    <mergeCell ref="G72:H72"/>
    <mergeCell ref="I72:J72"/>
    <mergeCell ref="K72:L72"/>
    <mergeCell ref="M70:N70"/>
    <mergeCell ref="B71:F71"/>
    <mergeCell ref="G71:H71"/>
    <mergeCell ref="I71:J71"/>
    <mergeCell ref="K71:L71"/>
    <mergeCell ref="M71:N71"/>
    <mergeCell ref="B70:F70"/>
    <mergeCell ref="G70:H70"/>
    <mergeCell ref="I70:J70"/>
    <mergeCell ref="K70:L70"/>
    <mergeCell ref="A59:B60"/>
    <mergeCell ref="A61:B62"/>
    <mergeCell ref="A63:B64"/>
    <mergeCell ref="A65:B66"/>
    <mergeCell ref="A68:N68"/>
    <mergeCell ref="B69:F69"/>
    <mergeCell ref="G69:H69"/>
    <mergeCell ref="I69:J69"/>
    <mergeCell ref="K69:L69"/>
    <mergeCell ref="M69:N69"/>
    <mergeCell ref="A47:B48"/>
    <mergeCell ref="A49:B50"/>
    <mergeCell ref="A51:B52"/>
    <mergeCell ref="A53:B54"/>
    <mergeCell ref="A55:B56"/>
    <mergeCell ref="A57:B58"/>
    <mergeCell ref="A41:H41"/>
    <mergeCell ref="I41:J41"/>
    <mergeCell ref="O43:P43"/>
    <mergeCell ref="K41:L41"/>
    <mergeCell ref="M41:N41"/>
    <mergeCell ref="Q43:R43"/>
    <mergeCell ref="A45:N45"/>
    <mergeCell ref="A46:B46"/>
    <mergeCell ref="A43:H43"/>
    <mergeCell ref="I43:J43"/>
    <mergeCell ref="K43:L43"/>
    <mergeCell ref="M43:N43"/>
    <mergeCell ref="A42:H42"/>
    <mergeCell ref="I42:J42"/>
    <mergeCell ref="K42:L42"/>
    <mergeCell ref="M42:N42"/>
    <mergeCell ref="O42:P42"/>
    <mergeCell ref="Q42:R42"/>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A33:H33"/>
    <mergeCell ref="I33:J33"/>
    <mergeCell ref="A35:H35"/>
    <mergeCell ref="I35:J35"/>
    <mergeCell ref="K35:L35"/>
    <mergeCell ref="M35:N35"/>
    <mergeCell ref="A34:H34"/>
    <mergeCell ref="I34:J34"/>
    <mergeCell ref="K34:L34"/>
    <mergeCell ref="M34:N34"/>
    <mergeCell ref="O34:P34"/>
    <mergeCell ref="Q34:R34"/>
    <mergeCell ref="K33:L33"/>
    <mergeCell ref="M33:N33"/>
    <mergeCell ref="O31:P31"/>
    <mergeCell ref="Q31:R31"/>
    <mergeCell ref="O32:P32"/>
    <mergeCell ref="Q32:R32"/>
    <mergeCell ref="O33:P33"/>
    <mergeCell ref="Q33:R33"/>
    <mergeCell ref="A30:N30"/>
    <mergeCell ref="A31:H31"/>
    <mergeCell ref="I31:J31"/>
    <mergeCell ref="K31:L31"/>
    <mergeCell ref="M31:N31"/>
    <mergeCell ref="A32:H32"/>
    <mergeCell ref="I32:J32"/>
    <mergeCell ref="K32:L32"/>
    <mergeCell ref="M32:N32"/>
    <mergeCell ref="B27:G27"/>
    <mergeCell ref="I27:N27"/>
    <mergeCell ref="B28:G28"/>
    <mergeCell ref="I28:N28"/>
    <mergeCell ref="B29:G29"/>
    <mergeCell ref="I29:N29"/>
    <mergeCell ref="A11:B23"/>
    <mergeCell ref="C11:N23"/>
    <mergeCell ref="A24:N24"/>
    <mergeCell ref="B25:G25"/>
    <mergeCell ref="I25:N25"/>
    <mergeCell ref="B26:G26"/>
    <mergeCell ref="I26:N26"/>
    <mergeCell ref="M8:N8"/>
    <mergeCell ref="A9:B9"/>
    <mergeCell ref="C9:N9"/>
    <mergeCell ref="A10:B10"/>
    <mergeCell ref="C10:N10"/>
    <mergeCell ref="A8:D8"/>
    <mergeCell ref="E8:H8"/>
    <mergeCell ref="I8:J8"/>
    <mergeCell ref="K8:L8"/>
    <mergeCell ref="A6:D7"/>
    <mergeCell ref="E6:H7"/>
    <mergeCell ref="I6:N6"/>
    <mergeCell ref="I7:J7"/>
    <mergeCell ref="K7:L7"/>
    <mergeCell ref="M7:N7"/>
    <mergeCell ref="A1:N1"/>
    <mergeCell ref="A3:D3"/>
    <mergeCell ref="E3:H3"/>
    <mergeCell ref="I3:N3"/>
    <mergeCell ref="A4:D5"/>
    <mergeCell ref="E4:H5"/>
    <mergeCell ref="I4:N5"/>
  </mergeCells>
  <phoneticPr fontId="25" type="noConversion"/>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Schema Generale</vt:lpstr>
      <vt:lpstr>Organizzazione</vt:lpstr>
      <vt:lpstr>Caratteristiche</vt:lpstr>
      <vt:lpstr>Economico Patrimoniale</vt:lpstr>
      <vt:lpstr>Missione programma processo</vt:lpstr>
      <vt:lpstr>Anticorruzione- obiettivo 1  </vt:lpstr>
      <vt:lpstr>Obj gestionale 1- TECN.</vt:lpstr>
      <vt:lpstr>Obj gestionale 2 - FINANZ.</vt:lpstr>
      <vt:lpstr>Obj gestionale 3 - TRIBUTI</vt:lpstr>
      <vt:lpstr>Scheda tipo obj gestionale</vt:lpstr>
      <vt:lpstr>'Anticorruzione- obiettivo 1  '!Area_stampa</vt:lpstr>
      <vt:lpstr>Caratteristiche!Area_stampa</vt:lpstr>
      <vt:lpstr>'Economico Patrimoniale'!Area_stampa</vt:lpstr>
      <vt:lpstr>Organizzazione!Area_stampa</vt:lpstr>
      <vt:lpstr>'Scheda tipo obj gestionale'!Area_stampa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Cristina Brondani</cp:lastModifiedBy>
  <cp:lastPrinted>2021-03-12T14:52:32Z</cp:lastPrinted>
  <dcterms:created xsi:type="dcterms:W3CDTF">2006-09-16T00:00:00Z</dcterms:created>
  <dcterms:modified xsi:type="dcterms:W3CDTF">2021-04-27T05:23:35Z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91637-272601</vt:lpwstr>
  </property>
</Properties>
</file>